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2023-2024年汇总表，用于第二三年抚育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6" l="1"/>
  <c r="W31" i="6"/>
  <c r="I31" i="6"/>
  <c r="M30" i="6"/>
  <c r="L30" i="6"/>
  <c r="I30" i="6"/>
  <c r="E30" i="6"/>
  <c r="X29" i="6"/>
  <c r="W29" i="6"/>
  <c r="I29" i="6"/>
  <c r="X28" i="6"/>
  <c r="W28" i="6"/>
  <c r="I28" i="6"/>
  <c r="X27" i="6"/>
  <c r="W27" i="6"/>
  <c r="I27" i="6"/>
  <c r="X26" i="6"/>
  <c r="W26" i="6"/>
  <c r="I26" i="6"/>
  <c r="X25" i="6"/>
  <c r="W25" i="6"/>
  <c r="I25" i="6"/>
  <c r="X24" i="6"/>
  <c r="W24" i="6"/>
  <c r="I24" i="6"/>
  <c r="X23" i="6"/>
  <c r="W23" i="6"/>
  <c r="I23" i="6"/>
  <c r="X22" i="6"/>
  <c r="W22" i="6"/>
  <c r="I22" i="6"/>
  <c r="X21" i="6"/>
  <c r="W21" i="6"/>
  <c r="M21" i="6"/>
  <c r="L21" i="6"/>
  <c r="I21" i="6"/>
  <c r="E21" i="6"/>
  <c r="I20" i="6"/>
  <c r="X19" i="6"/>
  <c r="W19" i="6"/>
  <c r="I19" i="6"/>
  <c r="X18" i="6"/>
  <c r="W18" i="6"/>
  <c r="I18" i="6"/>
  <c r="X17" i="6"/>
  <c r="W17" i="6"/>
  <c r="I17" i="6"/>
  <c r="X16" i="6"/>
  <c r="W16" i="6"/>
  <c r="I16" i="6"/>
  <c r="M15" i="6"/>
  <c r="L15" i="6"/>
  <c r="I15" i="6"/>
  <c r="E15" i="6"/>
  <c r="X14" i="6"/>
  <c r="W14" i="6"/>
  <c r="O14" i="6"/>
  <c r="M14" i="6"/>
  <c r="L14" i="6"/>
  <c r="J14" i="6"/>
  <c r="I14" i="6"/>
  <c r="E14" i="6"/>
  <c r="X13" i="6"/>
  <c r="W13" i="6"/>
  <c r="O13" i="6"/>
  <c r="M13" i="6"/>
  <c r="L13" i="6"/>
  <c r="K13" i="6"/>
  <c r="I13" i="6"/>
  <c r="E13" i="6"/>
  <c r="X12" i="6"/>
  <c r="W12" i="6"/>
  <c r="O12" i="6"/>
  <c r="M12" i="6"/>
  <c r="L12" i="6"/>
  <c r="K12" i="6"/>
  <c r="I12" i="6"/>
  <c r="E12" i="6"/>
  <c r="X11" i="6"/>
  <c r="W11" i="6"/>
  <c r="I11" i="6"/>
  <c r="X10" i="6"/>
  <c r="W10" i="6"/>
  <c r="M10" i="6"/>
  <c r="L10" i="6"/>
  <c r="I10" i="6"/>
  <c r="E10" i="6"/>
  <c r="M9" i="6"/>
  <c r="L9" i="6"/>
  <c r="E9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</calcChain>
</file>

<file path=xl/sharedStrings.xml><?xml version="1.0" encoding="utf-8"?>
<sst xmlns="http://schemas.openxmlformats.org/spreadsheetml/2006/main" count="61" uniqueCount="51">
  <si>
    <t>附件</t>
  </si>
  <si>
    <t>安溪县2023-2024年21世纪海丝名城国土绿化试点示范项目第二、三年抚育补助资金一览表</t>
  </si>
  <si>
    <t>实施
单位</t>
  </si>
  <si>
    <t>项目实施面积(亩)</t>
  </si>
  <si>
    <t>项目补助资金(万元)</t>
  </si>
  <si>
    <t>2023年项目</t>
  </si>
  <si>
    <t>2024年项目</t>
  </si>
  <si>
    <t>补植修复</t>
  </si>
  <si>
    <t>小计</t>
  </si>
  <si>
    <t>应下达资金</t>
  </si>
  <si>
    <t>本批实际下达抚育
资金</t>
  </si>
  <si>
    <t>已下达资金</t>
  </si>
  <si>
    <t>更替
修复</t>
  </si>
  <si>
    <t>抚育
修复</t>
  </si>
  <si>
    <t>预下达</t>
  </si>
  <si>
    <t>第一批</t>
  </si>
  <si>
    <t>第二批</t>
  </si>
  <si>
    <t>合计</t>
  </si>
  <si>
    <t>城厢镇</t>
  </si>
  <si>
    <t>参内镇</t>
  </si>
  <si>
    <t>魁斗镇</t>
  </si>
  <si>
    <t>金谷镇</t>
  </si>
  <si>
    <t>蓬莱镇</t>
  </si>
  <si>
    <t>湖头镇</t>
  </si>
  <si>
    <t>白濑乡</t>
  </si>
  <si>
    <t>湖上乡</t>
  </si>
  <si>
    <t>剑斗镇</t>
  </si>
  <si>
    <t>感德镇</t>
  </si>
  <si>
    <t>桃舟乡</t>
  </si>
  <si>
    <t>福田乡</t>
  </si>
  <si>
    <t>长卿镇</t>
  </si>
  <si>
    <t>蓝田镇</t>
  </si>
  <si>
    <t>祥华乡</t>
  </si>
  <si>
    <t>西坪镇</t>
  </si>
  <si>
    <t>大坪乡</t>
  </si>
  <si>
    <t>尚卿镇</t>
  </si>
  <si>
    <t>芦田镇</t>
  </si>
  <si>
    <t>龙涓镇</t>
  </si>
  <si>
    <t>虎邱镇</t>
  </si>
  <si>
    <t>官桥镇</t>
  </si>
  <si>
    <t>龙门镇</t>
  </si>
  <si>
    <t>更替
修复</t>
    <phoneticPr fontId="3" type="noConversion"/>
  </si>
  <si>
    <t>补植
修复</t>
    <phoneticPr fontId="3" type="noConversion"/>
  </si>
  <si>
    <t>抚育
修复</t>
    <phoneticPr fontId="3" type="noConversion"/>
  </si>
  <si>
    <t>常规
工程</t>
    <phoneticPr fontId="3" type="noConversion"/>
  </si>
  <si>
    <t>精品
工程</t>
    <phoneticPr fontId="3" type="noConversion"/>
  </si>
  <si>
    <t>已下达资金
(第一批)</t>
    <phoneticPr fontId="3" type="noConversion"/>
  </si>
  <si>
    <t>本批实际下达抚育
资金合计</t>
    <phoneticPr fontId="3" type="noConversion"/>
  </si>
  <si>
    <t>精品工程</t>
    <phoneticPr fontId="3" type="noConversion"/>
  </si>
  <si>
    <t>常规工程</t>
    <phoneticPr fontId="3" type="noConversion"/>
  </si>
  <si>
    <t>补植
修复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</si>
</sst>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8"/>
      <color indexed="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workbookViewId="0">
      <selection activeCell="X4" sqref="X4:X7"/>
    </sheetView>
  </sheetViews>
  <sheetFormatPr defaultColWidth="9" defaultRowHeight="13.5" x14ac:dyDescent="0.15"/>
  <cols>
    <col min="1" max="1" width="6.375" style="2" bestFit="1" customWidth="1"/>
    <col min="2" max="8" width="5" style="2" bestFit="1" customWidth="1"/>
    <col min="9" max="9" width="5.875" style="2" bestFit="1" customWidth="1"/>
    <col min="10" max="10" width="5" style="2" bestFit="1" customWidth="1"/>
    <col min="11" max="11" width="5.875" style="2" bestFit="1" customWidth="1"/>
    <col min="12" max="13" width="6.75" style="2" bestFit="1" customWidth="1"/>
    <col min="14" max="14" width="10.25" style="2" bestFit="1" customWidth="1"/>
    <col min="15" max="15" width="8.5" style="2" customWidth="1"/>
    <col min="16" max="16" width="8.5" style="3" bestFit="1" customWidth="1"/>
    <col min="17" max="18" width="7.625" style="2" bestFit="1" customWidth="1"/>
    <col min="19" max="19" width="8.5" style="2" bestFit="1" customWidth="1"/>
    <col min="20" max="22" width="6.75" style="2" bestFit="1" customWidth="1"/>
    <col min="23" max="24" width="8.5" style="2" bestFit="1" customWidth="1"/>
    <col min="25" max="25" width="10.375" style="2"/>
    <col min="26" max="16384" width="9" style="2"/>
  </cols>
  <sheetData>
    <row r="1" spans="1:24" ht="28.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4" ht="45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s="1" customFormat="1" ht="18.75" customHeight="1" x14ac:dyDescent="0.15">
      <c r="A3" s="9" t="s">
        <v>2</v>
      </c>
      <c r="B3" s="9" t="s">
        <v>3</v>
      </c>
      <c r="C3" s="9"/>
      <c r="D3" s="9"/>
      <c r="E3" s="9"/>
      <c r="F3" s="9"/>
      <c r="G3" s="9"/>
      <c r="H3" s="9"/>
      <c r="I3" s="9"/>
      <c r="J3" s="9" t="s">
        <v>4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s="1" customFormat="1" ht="18.75" customHeight="1" x14ac:dyDescent="0.15">
      <c r="A4" s="9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9" t="s">
        <v>5</v>
      </c>
      <c r="K4" s="9"/>
      <c r="L4" s="9"/>
      <c r="M4" s="9"/>
      <c r="N4" s="9"/>
      <c r="O4" s="9"/>
      <c r="P4" s="9" t="s">
        <v>6</v>
      </c>
      <c r="Q4" s="9"/>
      <c r="R4" s="9"/>
      <c r="S4" s="9"/>
      <c r="T4" s="9"/>
      <c r="U4" s="9"/>
      <c r="V4" s="9"/>
      <c r="W4" s="9"/>
      <c r="X4" s="9" t="s">
        <v>47</v>
      </c>
    </row>
    <row r="5" spans="1:24" s="1" customFormat="1" ht="18.75" customHeight="1" x14ac:dyDescent="0.15">
      <c r="A5" s="9"/>
      <c r="B5" s="9" t="s">
        <v>41</v>
      </c>
      <c r="C5" s="9" t="s">
        <v>42</v>
      </c>
      <c r="D5" s="9" t="s">
        <v>43</v>
      </c>
      <c r="E5" s="9" t="s">
        <v>8</v>
      </c>
      <c r="F5" s="9" t="s">
        <v>7</v>
      </c>
      <c r="G5" s="9"/>
      <c r="H5" s="9" t="s">
        <v>43</v>
      </c>
      <c r="I5" s="9" t="s">
        <v>8</v>
      </c>
      <c r="J5" s="9" t="s">
        <v>9</v>
      </c>
      <c r="K5" s="9"/>
      <c r="L5" s="9"/>
      <c r="M5" s="9"/>
      <c r="N5" s="9" t="s">
        <v>46</v>
      </c>
      <c r="O5" s="9" t="s">
        <v>10</v>
      </c>
      <c r="P5" s="9" t="s">
        <v>9</v>
      </c>
      <c r="Q5" s="9"/>
      <c r="R5" s="9"/>
      <c r="S5" s="9"/>
      <c r="T5" s="9" t="s">
        <v>11</v>
      </c>
      <c r="U5" s="9"/>
      <c r="V5" s="9"/>
      <c r="W5" s="9" t="s">
        <v>10</v>
      </c>
      <c r="X5" s="9"/>
    </row>
    <row r="6" spans="1:24" s="1" customFormat="1" ht="18.75" customHeight="1" x14ac:dyDescent="0.15">
      <c r="A6" s="9"/>
      <c r="B6" s="9"/>
      <c r="C6" s="9"/>
      <c r="D6" s="9"/>
      <c r="E6" s="9"/>
      <c r="F6" s="9" t="s">
        <v>44</v>
      </c>
      <c r="G6" s="9" t="s">
        <v>45</v>
      </c>
      <c r="H6" s="9"/>
      <c r="I6" s="9"/>
      <c r="J6" s="9" t="s">
        <v>12</v>
      </c>
      <c r="K6" s="9" t="s">
        <v>50</v>
      </c>
      <c r="L6" s="9" t="s">
        <v>13</v>
      </c>
      <c r="M6" s="10" t="s">
        <v>8</v>
      </c>
      <c r="N6" s="9"/>
      <c r="O6" s="9"/>
      <c r="P6" s="9" t="s">
        <v>7</v>
      </c>
      <c r="Q6" s="9"/>
      <c r="R6" s="9" t="s">
        <v>13</v>
      </c>
      <c r="S6" s="9" t="s">
        <v>8</v>
      </c>
      <c r="T6" s="9" t="s">
        <v>14</v>
      </c>
      <c r="U6" s="9" t="s">
        <v>15</v>
      </c>
      <c r="V6" s="9" t="s">
        <v>16</v>
      </c>
      <c r="W6" s="9"/>
      <c r="X6" s="9"/>
    </row>
    <row r="7" spans="1:24" s="1" customFormat="1" ht="18.7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9"/>
      <c r="O7" s="9"/>
      <c r="P7" s="8" t="s">
        <v>49</v>
      </c>
      <c r="Q7" s="8" t="s">
        <v>48</v>
      </c>
      <c r="R7" s="9"/>
      <c r="S7" s="9"/>
      <c r="T7" s="9"/>
      <c r="U7" s="9"/>
      <c r="V7" s="9"/>
      <c r="W7" s="9"/>
      <c r="X7" s="9"/>
    </row>
    <row r="8" spans="1:24" s="1" customFormat="1" ht="18" customHeight="1" x14ac:dyDescent="0.15">
      <c r="A8" s="5" t="s">
        <v>17</v>
      </c>
      <c r="B8" s="6">
        <f t="shared" ref="B8:X8" si="0">SUM(B9:B31)</f>
        <v>350</v>
      </c>
      <c r="C8" s="6">
        <f t="shared" si="0"/>
        <v>411</v>
      </c>
      <c r="D8" s="6">
        <f t="shared" si="0"/>
        <v>6497</v>
      </c>
      <c r="E8" s="6">
        <f t="shared" si="0"/>
        <v>7258</v>
      </c>
      <c r="F8" s="6">
        <f t="shared" si="0"/>
        <v>7827</v>
      </c>
      <c r="G8" s="6">
        <f t="shared" si="0"/>
        <v>1741</v>
      </c>
      <c r="H8" s="6">
        <f t="shared" si="0"/>
        <v>9643</v>
      </c>
      <c r="I8" s="6">
        <f t="shared" si="0"/>
        <v>19211</v>
      </c>
      <c r="J8" s="6">
        <f t="shared" si="0"/>
        <v>38.5</v>
      </c>
      <c r="K8" s="6">
        <f t="shared" si="0"/>
        <v>28.77</v>
      </c>
      <c r="L8" s="6">
        <f t="shared" si="0"/>
        <v>129.94</v>
      </c>
      <c r="M8" s="6">
        <f t="shared" si="0"/>
        <v>197.21</v>
      </c>
      <c r="N8" s="6">
        <f t="shared" si="0"/>
        <v>170.88</v>
      </c>
      <c r="O8" s="6">
        <f t="shared" si="0"/>
        <v>26.33</v>
      </c>
      <c r="P8" s="6">
        <f t="shared" si="0"/>
        <v>472.63260000000002</v>
      </c>
      <c r="Q8" s="6">
        <f t="shared" si="0"/>
        <v>278.73500000000001</v>
      </c>
      <c r="R8" s="6">
        <f t="shared" si="0"/>
        <v>144.64500000000001</v>
      </c>
      <c r="S8" s="6">
        <f t="shared" si="0"/>
        <v>896.01260000000002</v>
      </c>
      <c r="T8" s="6">
        <f t="shared" si="0"/>
        <v>529</v>
      </c>
      <c r="U8" s="6">
        <f t="shared" si="0"/>
        <v>52.93</v>
      </c>
      <c r="V8" s="6">
        <f t="shared" si="0"/>
        <v>13.515000000000001</v>
      </c>
      <c r="W8" s="6">
        <f t="shared" si="0"/>
        <v>300.56760000000003</v>
      </c>
      <c r="X8" s="6">
        <f t="shared" si="0"/>
        <v>326.89760000000001</v>
      </c>
    </row>
    <row r="9" spans="1:24" s="1" customFormat="1" ht="18" customHeight="1" x14ac:dyDescent="0.15">
      <c r="A9" s="5" t="s">
        <v>18</v>
      </c>
      <c r="B9" s="6"/>
      <c r="C9" s="6"/>
      <c r="D9" s="6">
        <v>2035</v>
      </c>
      <c r="E9" s="6">
        <f>B9+C9+D9</f>
        <v>2035</v>
      </c>
      <c r="F9" s="6"/>
      <c r="G9" s="6"/>
      <c r="H9" s="6"/>
      <c r="I9" s="6"/>
      <c r="J9" s="6"/>
      <c r="K9" s="6"/>
      <c r="L9" s="6">
        <f>D9*0.02</f>
        <v>40.700000000000003</v>
      </c>
      <c r="M9" s="6">
        <f>J9+K9+L9</f>
        <v>40.700000000000003</v>
      </c>
      <c r="N9" s="6">
        <v>40.700000000000003</v>
      </c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1" customFormat="1" ht="18" customHeight="1" x14ac:dyDescent="0.15">
      <c r="A10" s="5" t="s">
        <v>19</v>
      </c>
      <c r="B10" s="6"/>
      <c r="C10" s="6"/>
      <c r="D10" s="6">
        <v>275</v>
      </c>
      <c r="E10" s="6">
        <f>B10+C10+D10</f>
        <v>275</v>
      </c>
      <c r="F10" s="6">
        <v>327</v>
      </c>
      <c r="G10" s="6"/>
      <c r="H10" s="6">
        <v>543</v>
      </c>
      <c r="I10" s="6">
        <f t="shared" ref="I10:I31" si="1">F10+G10+H10</f>
        <v>870</v>
      </c>
      <c r="J10" s="6"/>
      <c r="K10" s="6"/>
      <c r="L10" s="6">
        <f>D10*0.02</f>
        <v>5.5</v>
      </c>
      <c r="M10" s="6">
        <f>J10+K10+L10</f>
        <v>5.5</v>
      </c>
      <c r="N10" s="6">
        <v>5.5</v>
      </c>
      <c r="O10" s="6"/>
      <c r="P10" s="6">
        <v>18.312000000000001</v>
      </c>
      <c r="Q10" s="6"/>
      <c r="R10" s="6">
        <v>8.1449999999999996</v>
      </c>
      <c r="S10" s="6">
        <v>26.457000000000001</v>
      </c>
      <c r="T10" s="7">
        <v>15.6</v>
      </c>
      <c r="U10" s="6">
        <v>3.5449999999999999</v>
      </c>
      <c r="V10" s="6"/>
      <c r="W10" s="6">
        <f t="shared" ref="W10:W31" si="2">S10-T10-U10-V10</f>
        <v>7.3120000000000003</v>
      </c>
      <c r="X10" s="6">
        <f t="shared" ref="X10:X31" si="3">O10+W10</f>
        <v>7.3120000000000003</v>
      </c>
    </row>
    <row r="11" spans="1:24" s="1" customFormat="1" ht="18" customHeight="1" x14ac:dyDescent="0.15">
      <c r="A11" s="5" t="s">
        <v>20</v>
      </c>
      <c r="B11" s="6"/>
      <c r="C11" s="6"/>
      <c r="D11" s="6"/>
      <c r="E11" s="6"/>
      <c r="F11" s="6">
        <v>530</v>
      </c>
      <c r="G11" s="6">
        <v>104</v>
      </c>
      <c r="H11" s="6">
        <v>1010</v>
      </c>
      <c r="I11" s="6">
        <f t="shared" si="1"/>
        <v>1644</v>
      </c>
      <c r="J11" s="6"/>
      <c r="K11" s="6"/>
      <c r="L11" s="6"/>
      <c r="M11" s="6"/>
      <c r="N11" s="6"/>
      <c r="O11" s="6"/>
      <c r="P11" s="6">
        <v>30.475000000000001</v>
      </c>
      <c r="Q11" s="6">
        <v>26.64</v>
      </c>
      <c r="R11" s="6">
        <v>15.15</v>
      </c>
      <c r="S11" s="6">
        <v>72.265000000000001</v>
      </c>
      <c r="T11" s="7">
        <v>42.7</v>
      </c>
      <c r="U11" s="6"/>
      <c r="V11" s="6">
        <v>6.7499999999999902</v>
      </c>
      <c r="W11" s="6">
        <f t="shared" si="2"/>
        <v>22.815000000000001</v>
      </c>
      <c r="X11" s="6">
        <f t="shared" si="3"/>
        <v>22.815000000000001</v>
      </c>
    </row>
    <row r="12" spans="1:24" s="1" customFormat="1" ht="18" customHeight="1" x14ac:dyDescent="0.15">
      <c r="A12" s="5" t="s">
        <v>21</v>
      </c>
      <c r="B12" s="6"/>
      <c r="C12" s="6">
        <v>169</v>
      </c>
      <c r="D12" s="6">
        <v>443</v>
      </c>
      <c r="E12" s="6">
        <f>B12+C12+D12</f>
        <v>612</v>
      </c>
      <c r="F12" s="6">
        <v>570</v>
      </c>
      <c r="G12" s="6"/>
      <c r="H12" s="6">
        <v>411</v>
      </c>
      <c r="I12" s="6">
        <f t="shared" si="1"/>
        <v>981</v>
      </c>
      <c r="J12" s="6"/>
      <c r="K12" s="6">
        <f>C12*0.07</f>
        <v>11.83</v>
      </c>
      <c r="L12" s="6">
        <f>D12*0.02</f>
        <v>8.86</v>
      </c>
      <c r="M12" s="6">
        <f>J12+K12+L12</f>
        <v>20.69</v>
      </c>
      <c r="N12" s="6">
        <v>15.62</v>
      </c>
      <c r="O12" s="6">
        <f>M12-N12</f>
        <v>5.07</v>
      </c>
      <c r="P12" s="6">
        <v>30.78</v>
      </c>
      <c r="Q12" s="6"/>
      <c r="R12" s="6">
        <v>6.165</v>
      </c>
      <c r="S12" s="6">
        <v>36.945</v>
      </c>
      <c r="T12" s="7">
        <v>21.8</v>
      </c>
      <c r="U12" s="6"/>
      <c r="V12" s="6">
        <v>2.8650000000000002</v>
      </c>
      <c r="W12" s="6">
        <f t="shared" si="2"/>
        <v>12.28</v>
      </c>
      <c r="X12" s="6">
        <f t="shared" si="3"/>
        <v>17.350000000000001</v>
      </c>
    </row>
    <row r="13" spans="1:24" s="1" customFormat="1" ht="18" customHeight="1" x14ac:dyDescent="0.15">
      <c r="A13" s="5" t="s">
        <v>22</v>
      </c>
      <c r="B13" s="6"/>
      <c r="C13" s="6">
        <v>242</v>
      </c>
      <c r="D13" s="6">
        <v>922</v>
      </c>
      <c r="E13" s="6">
        <f>B13+C13+D13</f>
        <v>1164</v>
      </c>
      <c r="F13" s="6">
        <v>274</v>
      </c>
      <c r="G13" s="6"/>
      <c r="H13" s="6">
        <v>836</v>
      </c>
      <c r="I13" s="6">
        <f t="shared" si="1"/>
        <v>1110</v>
      </c>
      <c r="J13" s="6"/>
      <c r="K13" s="6">
        <f>C13*0.07</f>
        <v>16.940000000000001</v>
      </c>
      <c r="L13" s="6">
        <f>D13*0.02</f>
        <v>18.440000000000001</v>
      </c>
      <c r="M13" s="6">
        <f>J13+K13+L13</f>
        <v>35.380000000000003</v>
      </c>
      <c r="N13" s="6">
        <v>28.12</v>
      </c>
      <c r="O13" s="6">
        <f>M13-N13</f>
        <v>7.26</v>
      </c>
      <c r="P13" s="6">
        <v>16.031199999999998</v>
      </c>
      <c r="Q13" s="6"/>
      <c r="R13" s="6">
        <v>12.54</v>
      </c>
      <c r="S13" s="6">
        <v>28.571200000000001</v>
      </c>
      <c r="T13" s="7">
        <v>16.899999999999999</v>
      </c>
      <c r="U13" s="6">
        <v>5.24</v>
      </c>
      <c r="V13" s="6"/>
      <c r="W13" s="6">
        <f t="shared" si="2"/>
        <v>6.4311999999999996</v>
      </c>
      <c r="X13" s="6">
        <f t="shared" si="3"/>
        <v>13.6912</v>
      </c>
    </row>
    <row r="14" spans="1:24" s="1" customFormat="1" ht="18" customHeight="1" x14ac:dyDescent="0.15">
      <c r="A14" s="5" t="s">
        <v>23</v>
      </c>
      <c r="B14" s="6">
        <v>350</v>
      </c>
      <c r="C14" s="6"/>
      <c r="D14" s="6"/>
      <c r="E14" s="6">
        <f>B14+C14+D14</f>
        <v>350</v>
      </c>
      <c r="F14" s="6">
        <v>613</v>
      </c>
      <c r="G14" s="6"/>
      <c r="H14" s="6"/>
      <c r="I14" s="6">
        <f t="shared" si="1"/>
        <v>613</v>
      </c>
      <c r="J14" s="6">
        <f>B14*0.11</f>
        <v>38.5</v>
      </c>
      <c r="K14" s="6"/>
      <c r="L14" s="6">
        <f>D14*0.02</f>
        <v>0</v>
      </c>
      <c r="M14" s="6">
        <f>J14+K14+L14</f>
        <v>38.5</v>
      </c>
      <c r="N14" s="6">
        <v>24.5</v>
      </c>
      <c r="O14" s="6">
        <f>M14-N14</f>
        <v>14</v>
      </c>
      <c r="P14" s="6">
        <v>27.278500000000001</v>
      </c>
      <c r="Q14" s="6"/>
      <c r="R14" s="6"/>
      <c r="S14" s="6">
        <v>27.278500000000001</v>
      </c>
      <c r="T14" s="7">
        <v>16.100000000000001</v>
      </c>
      <c r="U14" s="6"/>
      <c r="V14" s="6">
        <v>0.29999999999999699</v>
      </c>
      <c r="W14" s="6">
        <f t="shared" si="2"/>
        <v>10.878500000000001</v>
      </c>
      <c r="X14" s="6">
        <f t="shared" si="3"/>
        <v>24.878499999999999</v>
      </c>
    </row>
    <row r="15" spans="1:24" s="1" customFormat="1" ht="18" customHeight="1" x14ac:dyDescent="0.15">
      <c r="A15" s="5" t="s">
        <v>24</v>
      </c>
      <c r="B15" s="6"/>
      <c r="C15" s="6"/>
      <c r="D15" s="6">
        <v>270</v>
      </c>
      <c r="E15" s="6">
        <f>B15+C15+D15</f>
        <v>270</v>
      </c>
      <c r="F15" s="6"/>
      <c r="G15" s="6"/>
      <c r="H15" s="6">
        <v>118</v>
      </c>
      <c r="I15" s="6">
        <f t="shared" si="1"/>
        <v>118</v>
      </c>
      <c r="J15" s="6"/>
      <c r="K15" s="6"/>
      <c r="L15" s="6">
        <f>D15*0.02</f>
        <v>5.4</v>
      </c>
      <c r="M15" s="6">
        <f>J15+K15+L15</f>
        <v>5.4</v>
      </c>
      <c r="N15" s="6">
        <v>5.4</v>
      </c>
      <c r="O15" s="6"/>
      <c r="P15" s="6"/>
      <c r="Q15" s="6"/>
      <c r="R15" s="6">
        <v>1.77</v>
      </c>
      <c r="S15" s="6">
        <v>1.77</v>
      </c>
      <c r="T15" s="7">
        <v>1</v>
      </c>
      <c r="U15" s="6">
        <v>0.77</v>
      </c>
      <c r="V15" s="6"/>
      <c r="W15" s="6"/>
      <c r="X15" s="6"/>
    </row>
    <row r="16" spans="1:24" s="1" customFormat="1" ht="18" customHeight="1" x14ac:dyDescent="0.15">
      <c r="A16" s="5" t="s">
        <v>25</v>
      </c>
      <c r="B16" s="6"/>
      <c r="C16" s="6"/>
      <c r="D16" s="6"/>
      <c r="E16" s="6"/>
      <c r="F16" s="6">
        <v>200</v>
      </c>
      <c r="G16" s="6"/>
      <c r="H16" s="6">
        <v>300</v>
      </c>
      <c r="I16" s="6">
        <f t="shared" si="1"/>
        <v>500</v>
      </c>
      <c r="J16" s="6"/>
      <c r="K16" s="6"/>
      <c r="L16" s="6"/>
      <c r="M16" s="6"/>
      <c r="N16" s="6"/>
      <c r="O16" s="6"/>
      <c r="P16" s="6">
        <v>14</v>
      </c>
      <c r="Q16" s="6"/>
      <c r="R16" s="6">
        <v>4.5</v>
      </c>
      <c r="S16" s="6">
        <v>18.5</v>
      </c>
      <c r="T16" s="7">
        <v>10.9</v>
      </c>
      <c r="U16" s="6">
        <v>2</v>
      </c>
      <c r="V16" s="6"/>
      <c r="W16" s="6">
        <f t="shared" si="2"/>
        <v>5.6</v>
      </c>
      <c r="X16" s="6">
        <f t="shared" si="3"/>
        <v>5.6</v>
      </c>
    </row>
    <row r="17" spans="1:24" s="1" customFormat="1" ht="18" customHeight="1" x14ac:dyDescent="0.15">
      <c r="A17" s="5" t="s">
        <v>26</v>
      </c>
      <c r="B17" s="6"/>
      <c r="C17" s="6"/>
      <c r="D17" s="6"/>
      <c r="E17" s="6"/>
      <c r="F17" s="6">
        <v>403</v>
      </c>
      <c r="G17" s="6"/>
      <c r="H17" s="6">
        <v>312</v>
      </c>
      <c r="I17" s="6">
        <f t="shared" si="1"/>
        <v>715</v>
      </c>
      <c r="J17" s="6"/>
      <c r="K17" s="6"/>
      <c r="L17" s="6"/>
      <c r="M17" s="6"/>
      <c r="N17" s="6"/>
      <c r="O17" s="6"/>
      <c r="P17" s="6">
        <v>28.21</v>
      </c>
      <c r="Q17" s="6"/>
      <c r="R17" s="6">
        <v>4.68</v>
      </c>
      <c r="S17" s="6">
        <v>32.89</v>
      </c>
      <c r="T17" s="7">
        <v>19.399999999999999</v>
      </c>
      <c r="U17" s="6">
        <v>2.1800000000000002</v>
      </c>
      <c r="V17" s="6"/>
      <c r="W17" s="6">
        <f t="shared" si="2"/>
        <v>11.31</v>
      </c>
      <c r="X17" s="6">
        <f t="shared" si="3"/>
        <v>11.31</v>
      </c>
    </row>
    <row r="18" spans="1:24" s="1" customFormat="1" ht="18" customHeight="1" x14ac:dyDescent="0.15">
      <c r="A18" s="5" t="s">
        <v>27</v>
      </c>
      <c r="B18" s="6"/>
      <c r="C18" s="6"/>
      <c r="D18" s="6"/>
      <c r="E18" s="6"/>
      <c r="F18" s="6">
        <v>300</v>
      </c>
      <c r="G18" s="6"/>
      <c r="H18" s="6">
        <v>1002</v>
      </c>
      <c r="I18" s="6">
        <f t="shared" si="1"/>
        <v>1302</v>
      </c>
      <c r="J18" s="6"/>
      <c r="K18" s="6"/>
      <c r="L18" s="6"/>
      <c r="M18" s="6"/>
      <c r="N18" s="6"/>
      <c r="O18" s="6"/>
      <c r="P18" s="6">
        <v>21</v>
      </c>
      <c r="Q18" s="6"/>
      <c r="R18" s="6">
        <v>15.03</v>
      </c>
      <c r="S18" s="6">
        <v>36.03</v>
      </c>
      <c r="T18" s="7">
        <v>21.3</v>
      </c>
      <c r="U18" s="6">
        <v>6.33</v>
      </c>
      <c r="V18" s="6"/>
      <c r="W18" s="6">
        <f t="shared" si="2"/>
        <v>8.4</v>
      </c>
      <c r="X18" s="6">
        <f t="shared" si="3"/>
        <v>8.4</v>
      </c>
    </row>
    <row r="19" spans="1:24" s="1" customFormat="1" ht="18" customHeight="1" x14ac:dyDescent="0.15">
      <c r="A19" s="5" t="s">
        <v>28</v>
      </c>
      <c r="B19" s="6"/>
      <c r="C19" s="6"/>
      <c r="D19" s="6"/>
      <c r="E19" s="6"/>
      <c r="F19" s="6"/>
      <c r="G19" s="6">
        <v>487</v>
      </c>
      <c r="H19" s="6">
        <v>500</v>
      </c>
      <c r="I19" s="6">
        <f t="shared" si="1"/>
        <v>987</v>
      </c>
      <c r="J19" s="6"/>
      <c r="K19" s="6"/>
      <c r="L19" s="6"/>
      <c r="M19" s="6"/>
      <c r="N19" s="6"/>
      <c r="O19" s="6"/>
      <c r="P19" s="6"/>
      <c r="Q19" s="6">
        <v>77.92</v>
      </c>
      <c r="R19" s="6">
        <v>7.5</v>
      </c>
      <c r="S19" s="6">
        <v>85.42</v>
      </c>
      <c r="T19" s="7">
        <v>50.4</v>
      </c>
      <c r="U19" s="6">
        <v>3.9</v>
      </c>
      <c r="V19" s="6"/>
      <c r="W19" s="6">
        <f t="shared" si="2"/>
        <v>31.12</v>
      </c>
      <c r="X19" s="6">
        <f t="shared" si="3"/>
        <v>31.12</v>
      </c>
    </row>
    <row r="20" spans="1:24" s="1" customFormat="1" ht="18" customHeight="1" x14ac:dyDescent="0.15">
      <c r="A20" s="5" t="s">
        <v>29</v>
      </c>
      <c r="B20" s="6"/>
      <c r="C20" s="6"/>
      <c r="D20" s="6"/>
      <c r="E20" s="6"/>
      <c r="F20" s="6"/>
      <c r="G20" s="6"/>
      <c r="H20" s="6">
        <v>200</v>
      </c>
      <c r="I20" s="6">
        <f t="shared" si="1"/>
        <v>200</v>
      </c>
      <c r="J20" s="6"/>
      <c r="K20" s="6"/>
      <c r="L20" s="6"/>
      <c r="M20" s="6"/>
      <c r="N20" s="6"/>
      <c r="O20" s="6"/>
      <c r="P20" s="6"/>
      <c r="Q20" s="6"/>
      <c r="R20" s="6">
        <v>3</v>
      </c>
      <c r="S20" s="6">
        <v>3</v>
      </c>
      <c r="T20" s="7">
        <v>1.8</v>
      </c>
      <c r="U20" s="6">
        <v>1.2</v>
      </c>
      <c r="V20" s="6"/>
      <c r="W20" s="6"/>
      <c r="X20" s="6"/>
    </row>
    <row r="21" spans="1:24" s="1" customFormat="1" ht="18" customHeight="1" x14ac:dyDescent="0.15">
      <c r="A21" s="5" t="s">
        <v>30</v>
      </c>
      <c r="B21" s="6"/>
      <c r="C21" s="6"/>
      <c r="D21" s="6">
        <v>1000</v>
      </c>
      <c r="E21" s="6">
        <f>B21+C21+D21</f>
        <v>1000</v>
      </c>
      <c r="F21" s="6">
        <v>700</v>
      </c>
      <c r="G21" s="6">
        <v>300</v>
      </c>
      <c r="H21" s="6"/>
      <c r="I21" s="6">
        <f t="shared" si="1"/>
        <v>1000</v>
      </c>
      <c r="J21" s="6"/>
      <c r="K21" s="6"/>
      <c r="L21" s="6">
        <f>D21*0.02</f>
        <v>20</v>
      </c>
      <c r="M21" s="6">
        <f>J21+K21+L21</f>
        <v>20</v>
      </c>
      <c r="N21" s="6">
        <v>20</v>
      </c>
      <c r="O21" s="6"/>
      <c r="P21" s="6">
        <v>49</v>
      </c>
      <c r="Q21" s="6">
        <v>48</v>
      </c>
      <c r="R21" s="6"/>
      <c r="S21" s="6">
        <v>97</v>
      </c>
      <c r="T21" s="7">
        <v>57.3</v>
      </c>
      <c r="U21" s="6">
        <v>0.90000000000000602</v>
      </c>
      <c r="V21" s="6"/>
      <c r="W21" s="6">
        <f t="shared" si="2"/>
        <v>38.799999999999997</v>
      </c>
      <c r="X21" s="6">
        <f t="shared" si="3"/>
        <v>38.799999999999997</v>
      </c>
    </row>
    <row r="22" spans="1:24" s="1" customFormat="1" ht="18" customHeight="1" x14ac:dyDescent="0.15">
      <c r="A22" s="5" t="s">
        <v>31</v>
      </c>
      <c r="B22" s="6"/>
      <c r="C22" s="6"/>
      <c r="D22" s="6"/>
      <c r="E22" s="6"/>
      <c r="F22" s="6">
        <v>412</v>
      </c>
      <c r="G22" s="6"/>
      <c r="H22" s="6"/>
      <c r="I22" s="6">
        <f t="shared" si="1"/>
        <v>412</v>
      </c>
      <c r="J22" s="6"/>
      <c r="K22" s="6"/>
      <c r="L22" s="6"/>
      <c r="M22" s="6"/>
      <c r="N22" s="6"/>
      <c r="O22" s="6"/>
      <c r="P22" s="6">
        <v>25.049600000000002</v>
      </c>
      <c r="Q22" s="6"/>
      <c r="R22" s="6"/>
      <c r="S22" s="6">
        <v>25.049600000000002</v>
      </c>
      <c r="T22" s="7">
        <v>14.8</v>
      </c>
      <c r="U22" s="6">
        <v>0.19999999999999901</v>
      </c>
      <c r="V22" s="6"/>
      <c r="W22" s="6">
        <f t="shared" si="2"/>
        <v>10.0496</v>
      </c>
      <c r="X22" s="6">
        <f t="shared" si="3"/>
        <v>10.0496</v>
      </c>
    </row>
    <row r="23" spans="1:24" s="1" customFormat="1" ht="18" customHeight="1" x14ac:dyDescent="0.15">
      <c r="A23" s="5" t="s">
        <v>32</v>
      </c>
      <c r="B23" s="6"/>
      <c r="C23" s="6"/>
      <c r="D23" s="6"/>
      <c r="E23" s="6"/>
      <c r="F23" s="6">
        <v>300</v>
      </c>
      <c r="G23" s="6">
        <v>600</v>
      </c>
      <c r="H23" s="6">
        <v>1000</v>
      </c>
      <c r="I23" s="6">
        <f t="shared" si="1"/>
        <v>1900</v>
      </c>
      <c r="J23" s="6"/>
      <c r="K23" s="6"/>
      <c r="L23" s="6"/>
      <c r="M23" s="6"/>
      <c r="N23" s="6"/>
      <c r="O23" s="6"/>
      <c r="P23" s="6">
        <v>19.079999999999998</v>
      </c>
      <c r="Q23" s="6">
        <v>96</v>
      </c>
      <c r="R23" s="6">
        <v>15</v>
      </c>
      <c r="S23" s="6">
        <v>130.08000000000001</v>
      </c>
      <c r="T23" s="7">
        <v>76.8</v>
      </c>
      <c r="U23" s="6">
        <v>7.2</v>
      </c>
      <c r="V23" s="6"/>
      <c r="W23" s="6">
        <f t="shared" si="2"/>
        <v>46.08</v>
      </c>
      <c r="X23" s="6">
        <f t="shared" si="3"/>
        <v>46.08</v>
      </c>
    </row>
    <row r="24" spans="1:24" s="1" customFormat="1" ht="18" customHeight="1" x14ac:dyDescent="0.15">
      <c r="A24" s="5" t="s">
        <v>33</v>
      </c>
      <c r="B24" s="6"/>
      <c r="C24" s="6"/>
      <c r="D24" s="6"/>
      <c r="E24" s="6"/>
      <c r="F24" s="6">
        <v>513</v>
      </c>
      <c r="G24" s="6"/>
      <c r="H24" s="6">
        <v>187</v>
      </c>
      <c r="I24" s="6">
        <f t="shared" si="1"/>
        <v>700</v>
      </c>
      <c r="J24" s="6"/>
      <c r="K24" s="6"/>
      <c r="L24" s="6"/>
      <c r="M24" s="6"/>
      <c r="N24" s="6"/>
      <c r="O24" s="6"/>
      <c r="P24" s="6">
        <v>31.498200000000001</v>
      </c>
      <c r="Q24" s="6"/>
      <c r="R24" s="6">
        <v>2.8050000000000002</v>
      </c>
      <c r="S24" s="6">
        <v>34.303199999999997</v>
      </c>
      <c r="T24" s="7">
        <v>20.3</v>
      </c>
      <c r="U24" s="6">
        <v>1.405</v>
      </c>
      <c r="V24" s="6"/>
      <c r="W24" s="6">
        <f t="shared" si="2"/>
        <v>12.5982</v>
      </c>
      <c r="X24" s="6">
        <f t="shared" si="3"/>
        <v>12.5982</v>
      </c>
    </row>
    <row r="25" spans="1:24" s="1" customFormat="1" ht="18" customHeight="1" x14ac:dyDescent="0.15">
      <c r="A25" s="5" t="s">
        <v>34</v>
      </c>
      <c r="B25" s="6"/>
      <c r="C25" s="6"/>
      <c r="D25" s="6"/>
      <c r="E25" s="6"/>
      <c r="F25" s="6">
        <v>300</v>
      </c>
      <c r="G25" s="6"/>
      <c r="H25" s="6">
        <v>400</v>
      </c>
      <c r="I25" s="6">
        <f t="shared" si="1"/>
        <v>700</v>
      </c>
      <c r="J25" s="6"/>
      <c r="K25" s="6"/>
      <c r="L25" s="6"/>
      <c r="M25" s="6"/>
      <c r="N25" s="6"/>
      <c r="O25" s="6"/>
      <c r="P25" s="6">
        <v>18.420000000000002</v>
      </c>
      <c r="Q25" s="6"/>
      <c r="R25" s="6">
        <v>6</v>
      </c>
      <c r="S25" s="6">
        <v>24.42</v>
      </c>
      <c r="T25" s="7">
        <v>14.4</v>
      </c>
      <c r="U25" s="6">
        <v>2.7</v>
      </c>
      <c r="V25" s="6"/>
      <c r="W25" s="6">
        <f t="shared" si="2"/>
        <v>7.32</v>
      </c>
      <c r="X25" s="6">
        <f t="shared" si="3"/>
        <v>7.32</v>
      </c>
    </row>
    <row r="26" spans="1:24" s="1" customFormat="1" ht="18" customHeight="1" x14ac:dyDescent="0.15">
      <c r="A26" s="5" t="s">
        <v>35</v>
      </c>
      <c r="B26" s="6"/>
      <c r="C26" s="6"/>
      <c r="D26" s="6"/>
      <c r="E26" s="6"/>
      <c r="F26" s="6">
        <v>500</v>
      </c>
      <c r="G26" s="6">
        <v>250</v>
      </c>
      <c r="H26" s="6">
        <v>500</v>
      </c>
      <c r="I26" s="6">
        <f t="shared" si="1"/>
        <v>1250</v>
      </c>
      <c r="J26" s="6"/>
      <c r="K26" s="6"/>
      <c r="L26" s="6"/>
      <c r="M26" s="6"/>
      <c r="N26" s="6"/>
      <c r="O26" s="6"/>
      <c r="P26" s="6">
        <v>30.7</v>
      </c>
      <c r="Q26" s="6">
        <v>30.175000000000001</v>
      </c>
      <c r="R26" s="6">
        <v>7.5</v>
      </c>
      <c r="S26" s="6">
        <v>68.375</v>
      </c>
      <c r="T26" s="7">
        <v>40.4</v>
      </c>
      <c r="U26" s="6"/>
      <c r="V26" s="6">
        <v>3.6</v>
      </c>
      <c r="W26" s="6">
        <f t="shared" si="2"/>
        <v>24.375</v>
      </c>
      <c r="X26" s="6">
        <f t="shared" si="3"/>
        <v>24.375</v>
      </c>
    </row>
    <row r="27" spans="1:24" s="1" customFormat="1" ht="18" customHeight="1" x14ac:dyDescent="0.15">
      <c r="A27" s="5" t="s">
        <v>36</v>
      </c>
      <c r="B27" s="6"/>
      <c r="C27" s="6"/>
      <c r="D27" s="6"/>
      <c r="E27" s="6"/>
      <c r="F27" s="6">
        <v>306</v>
      </c>
      <c r="G27" s="6"/>
      <c r="H27" s="6">
        <v>502</v>
      </c>
      <c r="I27" s="6">
        <f t="shared" si="1"/>
        <v>808</v>
      </c>
      <c r="J27" s="6"/>
      <c r="K27" s="6"/>
      <c r="L27" s="6"/>
      <c r="M27" s="6"/>
      <c r="N27" s="6"/>
      <c r="O27" s="6"/>
      <c r="P27" s="6">
        <v>19.736999999999998</v>
      </c>
      <c r="Q27" s="6"/>
      <c r="R27" s="6">
        <v>7.53</v>
      </c>
      <c r="S27" s="6">
        <v>27.266999999999999</v>
      </c>
      <c r="T27" s="7">
        <v>16.100000000000001</v>
      </c>
      <c r="U27" s="6">
        <v>3.23</v>
      </c>
      <c r="V27" s="6"/>
      <c r="W27" s="6">
        <f t="shared" si="2"/>
        <v>7.9370000000000003</v>
      </c>
      <c r="X27" s="6">
        <f t="shared" si="3"/>
        <v>7.9370000000000003</v>
      </c>
    </row>
    <row r="28" spans="1:24" s="1" customFormat="1" ht="18" customHeight="1" x14ac:dyDescent="0.15">
      <c r="A28" s="5" t="s">
        <v>37</v>
      </c>
      <c r="B28" s="6"/>
      <c r="C28" s="6"/>
      <c r="D28" s="6"/>
      <c r="E28" s="6"/>
      <c r="F28" s="6">
        <v>836</v>
      </c>
      <c r="G28" s="6"/>
      <c r="H28" s="6">
        <v>538</v>
      </c>
      <c r="I28" s="6">
        <f t="shared" si="1"/>
        <v>1374</v>
      </c>
      <c r="J28" s="6"/>
      <c r="K28" s="6"/>
      <c r="L28" s="6"/>
      <c r="M28" s="6"/>
      <c r="N28" s="6"/>
      <c r="O28" s="6"/>
      <c r="P28" s="6">
        <v>48.905999999999999</v>
      </c>
      <c r="Q28" s="6"/>
      <c r="R28" s="6">
        <v>8.07</v>
      </c>
      <c r="S28" s="6">
        <v>56.975999999999999</v>
      </c>
      <c r="T28" s="7">
        <v>33.6</v>
      </c>
      <c r="U28" s="6">
        <v>3.77</v>
      </c>
      <c r="V28" s="6"/>
      <c r="W28" s="6">
        <f t="shared" si="2"/>
        <v>19.606000000000002</v>
      </c>
      <c r="X28" s="6">
        <f t="shared" si="3"/>
        <v>19.606000000000002</v>
      </c>
    </row>
    <row r="29" spans="1:24" s="1" customFormat="1" ht="18" customHeight="1" x14ac:dyDescent="0.15">
      <c r="A29" s="5" t="s">
        <v>38</v>
      </c>
      <c r="B29" s="6"/>
      <c r="C29" s="6"/>
      <c r="D29" s="6"/>
      <c r="E29" s="6"/>
      <c r="F29" s="6">
        <v>249</v>
      </c>
      <c r="G29" s="6"/>
      <c r="H29" s="6">
        <v>532</v>
      </c>
      <c r="I29" s="6">
        <f t="shared" si="1"/>
        <v>781</v>
      </c>
      <c r="J29" s="6"/>
      <c r="K29" s="6"/>
      <c r="L29" s="6"/>
      <c r="M29" s="6"/>
      <c r="N29" s="6"/>
      <c r="O29" s="6"/>
      <c r="P29" s="6">
        <v>14.317500000000001</v>
      </c>
      <c r="Q29" s="6"/>
      <c r="R29" s="6">
        <v>7.98</v>
      </c>
      <c r="S29" s="6">
        <v>22.297499999999999</v>
      </c>
      <c r="T29" s="7">
        <v>13.2</v>
      </c>
      <c r="U29" s="6">
        <v>3.38</v>
      </c>
      <c r="V29" s="6"/>
      <c r="W29" s="6">
        <f t="shared" si="2"/>
        <v>5.7175000000000002</v>
      </c>
      <c r="X29" s="6">
        <f t="shared" si="3"/>
        <v>5.7175000000000002</v>
      </c>
    </row>
    <row r="30" spans="1:24" s="1" customFormat="1" ht="18" customHeight="1" x14ac:dyDescent="0.15">
      <c r="A30" s="5" t="s">
        <v>39</v>
      </c>
      <c r="B30" s="6"/>
      <c r="C30" s="6"/>
      <c r="D30" s="6">
        <v>1552</v>
      </c>
      <c r="E30" s="6">
        <f>B30+C30+D30</f>
        <v>1552</v>
      </c>
      <c r="F30" s="6"/>
      <c r="G30" s="6"/>
      <c r="H30" s="6">
        <v>501</v>
      </c>
      <c r="I30" s="6">
        <f t="shared" si="1"/>
        <v>501</v>
      </c>
      <c r="J30" s="6"/>
      <c r="K30" s="6"/>
      <c r="L30" s="6">
        <f>D30*0.02</f>
        <v>31.04</v>
      </c>
      <c r="M30" s="6">
        <f>J30+K30+L30</f>
        <v>31.04</v>
      </c>
      <c r="N30" s="6">
        <v>31.04</v>
      </c>
      <c r="O30" s="6"/>
      <c r="P30" s="6"/>
      <c r="Q30" s="6"/>
      <c r="R30" s="6">
        <v>7.5149999999999997</v>
      </c>
      <c r="S30" s="6">
        <v>7.5149999999999997</v>
      </c>
      <c r="T30" s="7">
        <v>4.4000000000000004</v>
      </c>
      <c r="U30" s="6">
        <v>3.1150000000000002</v>
      </c>
      <c r="V30" s="6"/>
      <c r="W30" s="6"/>
      <c r="X30" s="6"/>
    </row>
    <row r="31" spans="1:24" s="1" customFormat="1" ht="18" customHeight="1" x14ac:dyDescent="0.15">
      <c r="A31" s="5" t="s">
        <v>40</v>
      </c>
      <c r="B31" s="6"/>
      <c r="C31" s="6"/>
      <c r="D31" s="6"/>
      <c r="E31" s="6"/>
      <c r="F31" s="6">
        <v>494</v>
      </c>
      <c r="G31" s="6"/>
      <c r="H31" s="6">
        <v>251</v>
      </c>
      <c r="I31" s="6">
        <f t="shared" si="1"/>
        <v>745</v>
      </c>
      <c r="J31" s="6"/>
      <c r="K31" s="6"/>
      <c r="L31" s="6"/>
      <c r="M31" s="6"/>
      <c r="N31" s="6"/>
      <c r="O31" s="6"/>
      <c r="P31" s="6">
        <v>29.837599999999998</v>
      </c>
      <c r="Q31" s="6"/>
      <c r="R31" s="6">
        <v>3.7650000000000001</v>
      </c>
      <c r="S31" s="6">
        <v>33.602600000000002</v>
      </c>
      <c r="T31" s="7">
        <v>19.8</v>
      </c>
      <c r="U31" s="6">
        <v>1.865</v>
      </c>
      <c r="V31" s="6"/>
      <c r="W31" s="6">
        <f t="shared" si="2"/>
        <v>11.9376</v>
      </c>
      <c r="X31" s="6">
        <f t="shared" si="3"/>
        <v>11.9376</v>
      </c>
    </row>
    <row r="32" spans="1:24" ht="21.9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</sheetData>
  <mergeCells count="35">
    <mergeCell ref="S6:S7"/>
    <mergeCell ref="T6:T7"/>
    <mergeCell ref="U6:U7"/>
    <mergeCell ref="N5:N7"/>
    <mergeCell ref="O5:O7"/>
    <mergeCell ref="R6:R7"/>
    <mergeCell ref="A1:U1"/>
    <mergeCell ref="A2:X2"/>
    <mergeCell ref="B3:I3"/>
    <mergeCell ref="J3:X3"/>
    <mergeCell ref="B4:E4"/>
    <mergeCell ref="F4:I4"/>
    <mergeCell ref="J4:O4"/>
    <mergeCell ref="P4:W4"/>
    <mergeCell ref="A3:A7"/>
    <mergeCell ref="B5:B7"/>
    <mergeCell ref="C5:C7"/>
    <mergeCell ref="D5:D7"/>
    <mergeCell ref="E5:E7"/>
    <mergeCell ref="V6:V7"/>
    <mergeCell ref="W5:W7"/>
    <mergeCell ref="X4:X7"/>
    <mergeCell ref="F5:G5"/>
    <mergeCell ref="J5:M5"/>
    <mergeCell ref="P5:S5"/>
    <mergeCell ref="T5:V5"/>
    <mergeCell ref="P6:Q6"/>
    <mergeCell ref="F6:F7"/>
    <mergeCell ref="G6:G7"/>
    <mergeCell ref="H5:H7"/>
    <mergeCell ref="I5:I7"/>
    <mergeCell ref="J6:J7"/>
    <mergeCell ref="K6:K7"/>
    <mergeCell ref="L6:L7"/>
    <mergeCell ref="M6:M7"/>
  </mergeCells>
  <phoneticPr fontId="3" type="noConversion"/>
  <printOptions horizontalCentered="1"/>
  <pageMargins left="0.39305555555555599" right="0.39305555555555599" top="0" bottom="0" header="0.31458333333333299" footer="0.31458333333333299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2023-2024年汇总表，用于第二三年抚育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2025-05-13T09:22:03Z</cp:lastPrinted>
  <dcterms:created xsi:type="dcterms:W3CDTF">2023-05-12T11:15:00Z</dcterms:created>
  <dcterms:modified xsi:type="dcterms:W3CDTF">2025-05-13T09:22:48Z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73D0926D84E14EB79E03F5451CC83871_12</vt:lpwstr>
  </property>
</Properties>
</file>