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三季度考评明细" sheetId="1" r:id="rId1"/>
    <sheet name="第三季度奖惩表" sheetId="2" r:id="rId2"/>
  </sheets>
  <definedNames/>
  <calcPr fullCalcOnLoad="1"/>
</workbook>
</file>

<file path=xl/sharedStrings.xml><?xml version="1.0" encoding="utf-8"?>
<sst xmlns="http://schemas.openxmlformats.org/spreadsheetml/2006/main" count="135" uniqueCount="87">
  <si>
    <t>附件1：</t>
  </si>
  <si>
    <r>
      <t>2022</t>
    </r>
    <r>
      <rPr>
        <sz val="20"/>
        <color indexed="8"/>
        <rFont val="宋体"/>
        <family val="0"/>
      </rPr>
      <t>年第三季度环境卫生经费及市、县考评明细表</t>
    </r>
  </si>
  <si>
    <t>点别</t>
  </si>
  <si>
    <t>村别</t>
  </si>
  <si>
    <t>征收人数</t>
  </si>
  <si>
    <t>月工作经费</t>
  </si>
  <si>
    <r>
      <t>7</t>
    </r>
    <r>
      <rPr>
        <sz val="9"/>
        <color indexed="8"/>
        <rFont val="宋体"/>
        <family val="0"/>
      </rPr>
      <t>月份</t>
    </r>
  </si>
  <si>
    <r>
      <t>8</t>
    </r>
    <r>
      <rPr>
        <sz val="9"/>
        <color indexed="8"/>
        <rFont val="宋体"/>
        <family val="0"/>
      </rPr>
      <t>月份</t>
    </r>
  </si>
  <si>
    <r>
      <t>9</t>
    </r>
    <r>
      <rPr>
        <sz val="9"/>
        <color indexed="8"/>
        <rFont val="宋体"/>
        <family val="0"/>
      </rPr>
      <t>月份</t>
    </r>
  </si>
  <si>
    <t>第三季度支出</t>
  </si>
  <si>
    <t>第三季度总下拨经费</t>
  </si>
  <si>
    <t>镇(4元/人）</t>
  </si>
  <si>
    <t>县（2.5元/人）</t>
  </si>
  <si>
    <t>小计</t>
  </si>
  <si>
    <t>考评成绩</t>
  </si>
  <si>
    <t>下拨标准</t>
  </si>
  <si>
    <t>下拨经费</t>
  </si>
  <si>
    <t>保洁员工资</t>
  </si>
  <si>
    <t>协管员工资</t>
  </si>
  <si>
    <t>合计</t>
  </si>
  <si>
    <t>金谷点</t>
  </si>
  <si>
    <t>金谷</t>
  </si>
  <si>
    <t>金东</t>
  </si>
  <si>
    <t>市 86</t>
  </si>
  <si>
    <t>金山</t>
  </si>
  <si>
    <t>汤内</t>
  </si>
  <si>
    <t>芸美点</t>
  </si>
  <si>
    <t>华芸</t>
  </si>
  <si>
    <t>尚芸</t>
  </si>
  <si>
    <t xml:space="preserve"> </t>
  </si>
  <si>
    <t>芸美</t>
  </si>
  <si>
    <t>景坑</t>
  </si>
  <si>
    <t>河山</t>
  </si>
  <si>
    <t>河美</t>
  </si>
  <si>
    <t>县 88</t>
  </si>
  <si>
    <t>市92.5</t>
  </si>
  <si>
    <t>东溪点</t>
  </si>
  <si>
    <t>美洋</t>
  </si>
  <si>
    <t>县 83.6</t>
  </si>
  <si>
    <t>洋中</t>
  </si>
  <si>
    <t>市92</t>
  </si>
  <si>
    <t>县87</t>
  </si>
  <si>
    <t>东洋</t>
  </si>
  <si>
    <t>县84</t>
  </si>
  <si>
    <t>深洋</t>
  </si>
  <si>
    <t>市 89.5</t>
  </si>
  <si>
    <t>市90.5</t>
  </si>
  <si>
    <t>溪榜</t>
  </si>
  <si>
    <t>县87.5</t>
  </si>
  <si>
    <t>元口点</t>
  </si>
  <si>
    <t>元口</t>
  </si>
  <si>
    <t>市91.5</t>
  </si>
  <si>
    <t>三元</t>
  </si>
  <si>
    <t>县90.4</t>
  </si>
  <si>
    <t>洋内</t>
  </si>
  <si>
    <t>丽山</t>
  </si>
  <si>
    <t>五社点</t>
  </si>
  <si>
    <t>中都</t>
  </si>
  <si>
    <t>渊兜</t>
  </si>
  <si>
    <t>市91.3</t>
  </si>
  <si>
    <t>田头</t>
  </si>
  <si>
    <t>县91.4</t>
  </si>
  <si>
    <t>山岭</t>
  </si>
  <si>
    <t>大演</t>
  </si>
  <si>
    <t>县91.2</t>
  </si>
  <si>
    <r>
      <t>下拨标准：考评成绩：①</t>
    </r>
    <r>
      <rPr>
        <sz val="9"/>
        <color indexed="8"/>
        <rFont val="Tahoma"/>
        <family val="2"/>
      </rPr>
      <t>95</t>
    </r>
    <r>
      <rPr>
        <sz val="9"/>
        <color indexed="8"/>
        <rFont val="宋体"/>
        <family val="0"/>
      </rPr>
      <t>分及以上</t>
    </r>
    <r>
      <rPr>
        <sz val="9"/>
        <color indexed="8"/>
        <rFont val="Tahoma"/>
        <family val="2"/>
      </rPr>
      <t>100%</t>
    </r>
    <r>
      <rPr>
        <sz val="9"/>
        <color indexed="8"/>
        <rFont val="宋体"/>
        <family val="0"/>
      </rPr>
      <t>；②</t>
    </r>
    <r>
      <rPr>
        <sz val="9"/>
        <color indexed="8"/>
        <rFont val="Tahoma"/>
        <family val="2"/>
      </rPr>
      <t>90</t>
    </r>
    <r>
      <rPr>
        <sz val="9"/>
        <color indexed="8"/>
        <rFont val="宋体"/>
        <family val="0"/>
      </rPr>
      <t>－</t>
    </r>
    <r>
      <rPr>
        <sz val="9"/>
        <color indexed="8"/>
        <rFont val="Tahoma"/>
        <family val="2"/>
      </rPr>
      <t>94</t>
    </r>
    <r>
      <rPr>
        <sz val="9"/>
        <color indexed="8"/>
        <rFont val="宋体"/>
        <family val="0"/>
      </rPr>
      <t>分</t>
    </r>
    <r>
      <rPr>
        <sz val="9"/>
        <color indexed="8"/>
        <rFont val="Tahoma"/>
        <family val="2"/>
      </rPr>
      <t>90%</t>
    </r>
    <r>
      <rPr>
        <sz val="9"/>
        <color indexed="8"/>
        <rFont val="宋体"/>
        <family val="0"/>
      </rPr>
      <t>；③</t>
    </r>
    <r>
      <rPr>
        <sz val="9"/>
        <color indexed="8"/>
        <rFont val="Tahoma"/>
        <family val="2"/>
      </rPr>
      <t>85</t>
    </r>
    <r>
      <rPr>
        <sz val="9"/>
        <color indexed="8"/>
        <rFont val="宋体"/>
        <family val="0"/>
      </rPr>
      <t>－</t>
    </r>
    <r>
      <rPr>
        <sz val="9"/>
        <color indexed="8"/>
        <rFont val="Tahoma"/>
        <family val="2"/>
      </rPr>
      <t>89</t>
    </r>
    <r>
      <rPr>
        <sz val="9"/>
        <color indexed="8"/>
        <rFont val="宋体"/>
        <family val="0"/>
      </rPr>
      <t>分</t>
    </r>
    <r>
      <rPr>
        <sz val="9"/>
        <color indexed="8"/>
        <rFont val="Tahoma"/>
        <family val="2"/>
      </rPr>
      <t>70%</t>
    </r>
    <r>
      <rPr>
        <sz val="9"/>
        <color indexed="8"/>
        <rFont val="宋体"/>
        <family val="0"/>
      </rPr>
      <t>；④</t>
    </r>
    <r>
      <rPr>
        <sz val="9"/>
        <color indexed="8"/>
        <rFont val="Tahoma"/>
        <family val="2"/>
      </rPr>
      <t>80</t>
    </r>
    <r>
      <rPr>
        <sz val="9"/>
        <color indexed="8"/>
        <rFont val="宋体"/>
        <family val="0"/>
      </rPr>
      <t>－</t>
    </r>
    <r>
      <rPr>
        <sz val="9"/>
        <color indexed="8"/>
        <rFont val="Tahoma"/>
        <family val="2"/>
      </rPr>
      <t>84</t>
    </r>
    <r>
      <rPr>
        <sz val="9"/>
        <color indexed="8"/>
        <rFont val="宋体"/>
        <family val="0"/>
      </rPr>
      <t>分整改后发</t>
    </r>
    <r>
      <rPr>
        <sz val="9"/>
        <color indexed="8"/>
        <rFont val="Tahoma"/>
        <family val="2"/>
      </rPr>
      <t>65%</t>
    </r>
    <r>
      <rPr>
        <sz val="9"/>
        <color indexed="8"/>
        <rFont val="宋体"/>
        <family val="0"/>
      </rPr>
      <t>；⑤</t>
    </r>
    <r>
      <rPr>
        <sz val="9"/>
        <color indexed="8"/>
        <rFont val="Tahoma"/>
        <family val="2"/>
      </rPr>
      <t>80</t>
    </r>
    <r>
      <rPr>
        <sz val="9"/>
        <color indexed="8"/>
        <rFont val="宋体"/>
        <family val="0"/>
      </rPr>
      <t>分以下整改后发</t>
    </r>
    <r>
      <rPr>
        <sz val="9"/>
        <color indexed="8"/>
        <rFont val="Tahoma"/>
        <family val="2"/>
      </rPr>
      <t>60%,</t>
    </r>
    <r>
      <rPr>
        <sz val="9"/>
        <color indexed="8"/>
        <rFont val="宋体"/>
        <family val="0"/>
      </rPr>
      <t>取消下一年度</t>
    </r>
    <r>
      <rPr>
        <sz val="9"/>
        <color indexed="8"/>
        <rFont val="Tahoma"/>
        <family val="2"/>
      </rPr>
      <t>“</t>
    </r>
    <r>
      <rPr>
        <sz val="9"/>
        <color indexed="8"/>
        <rFont val="宋体"/>
        <family val="0"/>
      </rPr>
      <t>一事一议</t>
    </r>
    <r>
      <rPr>
        <sz val="9"/>
        <color indexed="8"/>
        <rFont val="Tahoma"/>
        <family val="2"/>
      </rPr>
      <t>”</t>
    </r>
    <r>
      <rPr>
        <sz val="9"/>
        <color indexed="8"/>
        <rFont val="宋体"/>
        <family val="0"/>
      </rPr>
      <t>上报；⑥未抽中考评村</t>
    </r>
    <r>
      <rPr>
        <sz val="9"/>
        <color indexed="8"/>
        <rFont val="Tahoma"/>
        <family val="2"/>
      </rPr>
      <t>75%</t>
    </r>
    <r>
      <rPr>
        <sz val="9"/>
        <color indexed="8"/>
        <rFont val="宋体"/>
        <family val="0"/>
      </rPr>
      <t>。⑦市县同抽中按分数底的下拨。</t>
    </r>
    <r>
      <rPr>
        <sz val="9"/>
        <color indexed="8"/>
        <rFont val="Microsoft YaHei"/>
        <family val="2"/>
      </rPr>
      <t>⑧</t>
    </r>
    <r>
      <rPr>
        <sz val="9"/>
        <color indexed="8"/>
        <rFont val="宋体"/>
        <family val="0"/>
      </rPr>
      <t>汤内村保洁员工资加第二季度保洁员工资未扣除的1500元。</t>
    </r>
  </si>
  <si>
    <t>附件2：</t>
  </si>
  <si>
    <r>
      <t>2022</t>
    </r>
    <r>
      <rPr>
        <sz val="16"/>
        <color indexed="8"/>
        <rFont val="宋体"/>
        <family val="0"/>
      </rPr>
      <t>年第三季度环境卫生市、县、镇考评奖惩情况</t>
    </r>
  </si>
  <si>
    <t>单位：分、元</t>
  </si>
  <si>
    <r>
      <t>7</t>
    </r>
    <r>
      <rPr>
        <sz val="11"/>
        <color indexed="8"/>
        <rFont val="宋体"/>
        <family val="0"/>
      </rPr>
      <t>月份</t>
    </r>
  </si>
  <si>
    <r>
      <t>8</t>
    </r>
    <r>
      <rPr>
        <sz val="11"/>
        <color indexed="8"/>
        <rFont val="宋体"/>
        <family val="0"/>
      </rPr>
      <t>月份</t>
    </r>
  </si>
  <si>
    <r>
      <t>9</t>
    </r>
    <r>
      <rPr>
        <sz val="11"/>
        <color indexed="8"/>
        <rFont val="宋体"/>
        <family val="0"/>
      </rPr>
      <t>月份</t>
    </r>
  </si>
  <si>
    <t>第三季度</t>
  </si>
  <si>
    <t>奖惩</t>
  </si>
  <si>
    <t>市</t>
  </si>
  <si>
    <t>县</t>
  </si>
  <si>
    <t>镇</t>
  </si>
  <si>
    <t>市评86</t>
  </si>
  <si>
    <t>补扣第二季度经费“以奖代补”差额</t>
  </si>
  <si>
    <t>县评88</t>
  </si>
  <si>
    <t>县评83.6</t>
  </si>
  <si>
    <t>县评87</t>
  </si>
  <si>
    <t>县评84</t>
  </si>
  <si>
    <t>县评89.5</t>
  </si>
  <si>
    <t>县评87.5</t>
  </si>
  <si>
    <t>说明</t>
  </si>
  <si>
    <t>奖惩规定。①镇奖励：93分以上，每加1分奖励1000元，90分以下，每少1分扣经费1000元。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</si>
</sst>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</numFmts>
  <fonts count="43">
    <font>
      <sz val="11"/>
      <color indexed="8"/>
      <name val="Tahoma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Tahoma"/>
      <family val="2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Tahoma"/>
      <family val="2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1"/>
      <color indexed="8"/>
      <name val="Calibri"/>
      <family val="2"/>
    </font>
    <font>
      <sz val="9"/>
      <color indexed="8"/>
      <name val="Tahoma"/>
      <family val="2"/>
    </font>
    <font>
      <sz val="20"/>
      <color indexed="8"/>
      <name val="Tahoma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宋体"/>
      <family val="0"/>
    </font>
    <font>
      <sz val="20"/>
      <color indexed="8"/>
      <name val="宋体"/>
      <family val="0"/>
    </font>
    <font>
      <sz val="9"/>
      <color indexed="8"/>
      <name val="Microsoft YaHei"/>
      <family val="2"/>
    </font>
    <font>
      <sz val="16"/>
      <color rgb="FF000000"/>
      <name val="Tahoma"/>
      <family val="2"/>
    </font>
    <font>
      <sz val="11"/>
      <color rgb="FF000000"/>
      <name val="Tahoma"/>
      <family val="2"/>
    </font>
    <font>
      <sz val="9"/>
      <color rgb="FFFF0000"/>
      <name val="宋体"/>
      <family val="0"/>
    </font>
    <font>
      <sz val="10"/>
      <color rgb="FF000000"/>
      <name val="宋体"/>
      <family val="0"/>
    </font>
    <font>
      <sz val="11"/>
      <color rgb="FF000000"/>
      <name val="Calibri"/>
      <family val="2"/>
    </font>
    <font>
      <sz val="11"/>
      <color rgb="FF000000"/>
      <name val="宋体"/>
      <family val="0"/>
    </font>
    <font>
      <sz val="20"/>
      <color rgb="FF000000"/>
      <name val="Tahoma"/>
      <family val="2"/>
    </font>
    <font>
      <sz val="9"/>
      <color rgb="FF000000"/>
      <name val="Tahoma"/>
      <family val="2"/>
    </font>
    <font>
      <sz val="9"/>
      <color rgb="FF000000"/>
      <name val="宋体"/>
      <family val="0"/>
    </font>
    <font>
      <sz val="9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12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  <xf numFmtId="0" fontId="13" fillId="5" borderId="0" applyNumberFormat="0" applyBorder="0" applyAlignment="0" applyProtection="0"/>
    <xf numFmtId="43" fontId="2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4" fillId="8" borderId="0" applyNumberFormat="0" applyBorder="0" applyAlignment="0" applyProtection="0"/>
    <xf numFmtId="0" fontId="17" fillId="0" borderId="4" applyNumberFormat="0" applyFill="0" applyAlignment="0" applyProtection="0"/>
    <xf numFmtId="0" fontId="14" fillId="9" borderId="0" applyNumberFormat="0" applyBorder="0" applyAlignment="0" applyProtection="0"/>
    <xf numFmtId="0" fontId="23" fillId="10" borderId="5" applyNumberFormat="0" applyAlignment="0" applyProtection="0"/>
    <xf numFmtId="0" fontId="24" fillId="10" borderId="1" applyNumberFormat="0" applyAlignment="0" applyProtection="0"/>
    <xf numFmtId="0" fontId="25" fillId="11" borderId="6" applyNumberFormat="0" applyAlignment="0" applyProtection="0"/>
    <xf numFmtId="0" fontId="2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4" fillId="20" borderId="0" applyNumberFormat="0" applyBorder="0" applyAlignment="0" applyProtection="0"/>
    <xf numFmtId="0" fontId="2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2" fillId="22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66" applyAlignment="1">
      <alignment horizontal="right" vertical="center"/>
      <protection/>
    </xf>
    <xf numFmtId="0" fontId="2" fillId="0" borderId="0" xfId="66" applyAlignment="1">
      <alignment horizontal="center" vertical="center"/>
      <protection/>
    </xf>
    <xf numFmtId="0" fontId="4" fillId="0" borderId="9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35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176" fontId="7" fillId="0" borderId="9" xfId="0" applyNumberFormat="1" applyFont="1" applyBorder="1" applyAlignment="1">
      <alignment horizontal="left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/>
    </xf>
    <xf numFmtId="0" fontId="36" fillId="0" borderId="14" xfId="66" applyFont="1" applyBorder="1" applyAlignment="1">
      <alignment horizontal="center" vertical="center" wrapText="1"/>
      <protection/>
    </xf>
    <xf numFmtId="0" fontId="4" fillId="0" borderId="15" xfId="66" applyFont="1" applyBorder="1" applyAlignment="1">
      <alignment horizontal="center" vertical="center" wrapText="1"/>
      <protection/>
    </xf>
    <xf numFmtId="0" fontId="4" fillId="0" borderId="16" xfId="66" applyFont="1" applyBorder="1" applyAlignment="1">
      <alignment horizontal="center" vertical="center" wrapText="1"/>
      <protection/>
    </xf>
    <xf numFmtId="0" fontId="4" fillId="0" borderId="17" xfId="66" applyFont="1" applyBorder="1" applyAlignment="1">
      <alignment horizontal="center" vertical="center" wrapText="1"/>
      <protection/>
    </xf>
    <xf numFmtId="0" fontId="37" fillId="0" borderId="0" xfId="0" applyFont="1" applyAlignment="1">
      <alignment/>
    </xf>
    <xf numFmtId="0" fontId="6" fillId="0" borderId="0" xfId="0" applyFont="1" applyAlignment="1">
      <alignment/>
    </xf>
    <xf numFmtId="0" fontId="38" fillId="0" borderId="0" xfId="0" applyFont="1" applyAlignment="1">
      <alignment/>
    </xf>
    <xf numFmtId="0" fontId="4" fillId="0" borderId="18" xfId="66" applyFont="1" applyBorder="1" applyAlignment="1">
      <alignment horizontal="center" vertical="center" wrapText="1"/>
      <protection/>
    </xf>
    <xf numFmtId="0" fontId="4" fillId="0" borderId="19" xfId="66" applyFont="1" applyBorder="1" applyAlignment="1">
      <alignment horizontal="center" vertical="center" wrapText="1"/>
      <protection/>
    </xf>
    <xf numFmtId="177" fontId="0" fillId="0" borderId="0" xfId="0" applyNumberFormat="1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77" fontId="0" fillId="0" borderId="0" xfId="0" applyNumberFormat="1" applyAlignment="1">
      <alignment horizontal="left"/>
    </xf>
    <xf numFmtId="0" fontId="39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77" fontId="11" fillId="0" borderId="17" xfId="0" applyNumberFormat="1" applyFont="1" applyBorder="1" applyAlignment="1">
      <alignment horizontal="center"/>
    </xf>
    <xf numFmtId="0" fontId="11" fillId="0" borderId="17" xfId="0" applyFont="1" applyBorder="1" applyAlignment="1">
      <alignment horizontal="left"/>
    </xf>
    <xf numFmtId="0" fontId="7" fillId="0" borderId="20" xfId="0" applyFont="1" applyBorder="1" applyAlignment="1">
      <alignment horizontal="center" vertical="center" wrapText="1"/>
    </xf>
    <xf numFmtId="177" fontId="7" fillId="0" borderId="9" xfId="0" applyNumberFormat="1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177" fontId="7" fillId="0" borderId="13" xfId="0" applyNumberFormat="1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177" fontId="7" fillId="0" borderId="9" xfId="0" applyNumberFormat="1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41" fillId="0" borderId="0" xfId="0" applyFont="1" applyAlignment="1">
      <alignment horizontal="left"/>
    </xf>
    <xf numFmtId="178" fontId="10" fillId="0" borderId="9" xfId="0" applyNumberFormat="1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177" fontId="10" fillId="0" borderId="9" xfId="0" applyNumberFormat="1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/>
    </xf>
    <xf numFmtId="0" fontId="7" fillId="0" borderId="21" xfId="63" applyFont="1" applyBorder="1" applyAlignment="1">
      <alignment horizontal="left" vertical="center" wrapText="1"/>
      <protection/>
    </xf>
    <xf numFmtId="0" fontId="42" fillId="0" borderId="21" xfId="63" applyFont="1" applyBorder="1" applyAlignment="1">
      <alignment horizontal="left" vertical="center" wrapText="1"/>
      <protection/>
    </xf>
    <xf numFmtId="0" fontId="35" fillId="0" borderId="21" xfId="63" applyFont="1" applyBorder="1" applyAlignment="1">
      <alignment horizontal="left" vertical="center" wrapText="1"/>
      <protection/>
    </xf>
    <xf numFmtId="0" fontId="7" fillId="0" borderId="24" xfId="0" applyFont="1" applyBorder="1" applyAlignment="1">
      <alignment horizontal="center" vertical="center" wrapText="1"/>
    </xf>
    <xf numFmtId="177" fontId="7" fillId="0" borderId="21" xfId="63" applyNumberFormat="1" applyFont="1" applyBorder="1" applyAlignment="1">
      <alignment horizontal="left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 topLeftCell="A1">
      <selection activeCell="Y10" sqref="Y10"/>
    </sheetView>
  </sheetViews>
  <sheetFormatPr defaultColWidth="9.00390625" defaultRowHeight="14.25"/>
  <cols>
    <col min="1" max="1" width="2.875" style="0" customWidth="1"/>
    <col min="2" max="2" width="4.625" style="0" customWidth="1"/>
    <col min="3" max="4" width="5.375" style="0" customWidth="1"/>
    <col min="5" max="5" width="6.875" style="38" customWidth="1"/>
    <col min="6" max="6" width="7.50390625" style="0" customWidth="1"/>
    <col min="7" max="7" width="7.25390625" style="39" customWidth="1"/>
    <col min="8" max="8" width="6.875" style="0" customWidth="1"/>
    <col min="9" max="9" width="8.625" style="0" customWidth="1"/>
    <col min="10" max="10" width="7.125" style="40" customWidth="1"/>
    <col min="11" max="11" width="6.875" style="0" customWidth="1"/>
    <col min="12" max="12" width="7.50390625" style="0" customWidth="1"/>
    <col min="13" max="13" width="7.00390625" style="0" customWidth="1"/>
    <col min="14" max="14" width="6.875" style="0" customWidth="1"/>
    <col min="15" max="16" width="8.625" style="0" customWidth="1"/>
    <col min="17" max="17" width="5.875" style="0" customWidth="1"/>
    <col min="18" max="18" width="8.25390625" style="0" customWidth="1"/>
    <col min="19" max="19" width="10.50390625" style="0" bestFit="1" customWidth="1"/>
    <col min="20" max="20" width="9.375" style="0" bestFit="1" customWidth="1"/>
  </cols>
  <sheetData>
    <row r="1" spans="1:6" ht="14.25">
      <c r="A1" s="41" t="s">
        <v>0</v>
      </c>
      <c r="B1" s="42"/>
      <c r="C1" s="42"/>
      <c r="D1" s="42"/>
      <c r="E1" s="43"/>
      <c r="F1" s="42"/>
    </row>
    <row r="2" spans="1:18" ht="24" customHeight="1">
      <c r="A2" s="44" t="s">
        <v>1</v>
      </c>
      <c r="B2" s="45"/>
      <c r="C2" s="45"/>
      <c r="D2" s="45"/>
      <c r="E2" s="46"/>
      <c r="F2" s="45"/>
      <c r="G2" s="47"/>
      <c r="H2" s="45"/>
      <c r="I2" s="45"/>
      <c r="J2" s="64"/>
      <c r="K2" s="45"/>
      <c r="L2" s="45"/>
      <c r="M2" s="45"/>
      <c r="N2" s="45"/>
      <c r="O2" s="45"/>
      <c r="P2" s="45"/>
      <c r="Q2" s="45"/>
      <c r="R2" s="45"/>
    </row>
    <row r="3" spans="1:18" ht="12.75" customHeight="1">
      <c r="A3" s="19" t="s">
        <v>2</v>
      </c>
      <c r="B3" s="19" t="s">
        <v>3</v>
      </c>
      <c r="C3" s="48" t="s">
        <v>4</v>
      </c>
      <c r="D3" s="19" t="s">
        <v>5</v>
      </c>
      <c r="E3" s="49"/>
      <c r="F3" s="19"/>
      <c r="G3" s="50" t="s">
        <v>6</v>
      </c>
      <c r="H3" s="51"/>
      <c r="I3" s="51"/>
      <c r="J3" s="50" t="s">
        <v>7</v>
      </c>
      <c r="K3" s="51"/>
      <c r="L3" s="51"/>
      <c r="M3" s="50" t="s">
        <v>8</v>
      </c>
      <c r="N3" s="51"/>
      <c r="O3" s="51"/>
      <c r="P3" s="53" t="s">
        <v>9</v>
      </c>
      <c r="Q3" s="68"/>
      <c r="R3" s="19" t="s">
        <v>10</v>
      </c>
    </row>
    <row r="4" spans="1:18" ht="27.75" customHeight="1">
      <c r="A4" s="19"/>
      <c r="B4" s="19"/>
      <c r="C4" s="52"/>
      <c r="D4" s="19" t="s">
        <v>11</v>
      </c>
      <c r="E4" s="49" t="s">
        <v>12</v>
      </c>
      <c r="F4" s="19" t="s">
        <v>13</v>
      </c>
      <c r="G4" s="17" t="s">
        <v>14</v>
      </c>
      <c r="H4" s="19" t="s">
        <v>15</v>
      </c>
      <c r="I4" s="19" t="s">
        <v>16</v>
      </c>
      <c r="J4" s="19" t="s">
        <v>14</v>
      </c>
      <c r="K4" s="19" t="s">
        <v>15</v>
      </c>
      <c r="L4" s="19" t="s">
        <v>16</v>
      </c>
      <c r="M4" s="19" t="s">
        <v>14</v>
      </c>
      <c r="N4" s="19" t="s">
        <v>15</v>
      </c>
      <c r="O4" s="19" t="s">
        <v>16</v>
      </c>
      <c r="P4" s="19" t="s">
        <v>17</v>
      </c>
      <c r="Q4" s="19" t="s">
        <v>18</v>
      </c>
      <c r="R4" s="19"/>
    </row>
    <row r="5" spans="1:18" ht="14.25" customHeight="1">
      <c r="A5" s="53" t="s">
        <v>19</v>
      </c>
      <c r="B5" s="54"/>
      <c r="C5" s="55">
        <v>54638</v>
      </c>
      <c r="D5" s="55">
        <f>C5*4</f>
        <v>218552</v>
      </c>
      <c r="E5" s="56">
        <f>C5*2.5</f>
        <v>136595</v>
      </c>
      <c r="F5" s="17">
        <f>D5+E5</f>
        <v>355147</v>
      </c>
      <c r="G5" s="57"/>
      <c r="H5" s="57"/>
      <c r="I5" s="58">
        <v>260877</v>
      </c>
      <c r="K5" s="57"/>
      <c r="L5" s="58">
        <v>275674.4</v>
      </c>
      <c r="M5" s="26"/>
      <c r="N5" s="57"/>
      <c r="O5" s="58">
        <v>270279.1</v>
      </c>
      <c r="P5" s="65">
        <v>442470</v>
      </c>
      <c r="Q5" s="65">
        <f>SUM(Q6:Q29)</f>
        <v>36600</v>
      </c>
      <c r="R5" s="69">
        <f>SUM(R6:R29)</f>
        <v>327760.7</v>
      </c>
    </row>
    <row r="6" spans="1:18" ht="16.5" customHeight="1">
      <c r="A6" s="48" t="s">
        <v>20</v>
      </c>
      <c r="B6" s="19" t="s">
        <v>21</v>
      </c>
      <c r="C6" s="17">
        <v>3599</v>
      </c>
      <c r="D6" s="17">
        <f>C6*4</f>
        <v>14396</v>
      </c>
      <c r="E6" s="58">
        <f>C6*2.5</f>
        <v>8997.5</v>
      </c>
      <c r="F6" s="17">
        <f aca="true" t="shared" si="0" ref="F6:F29">D6+E6</f>
        <v>23393.5</v>
      </c>
      <c r="G6" s="17"/>
      <c r="H6" s="57">
        <v>0.75</v>
      </c>
      <c r="I6" s="58">
        <f>F6*H6</f>
        <v>17545.125</v>
      </c>
      <c r="J6" s="17"/>
      <c r="K6" s="57">
        <v>0.75</v>
      </c>
      <c r="L6" s="58">
        <f>F6*K6</f>
        <v>17545.125</v>
      </c>
      <c r="M6" s="17"/>
      <c r="N6" s="57">
        <v>0.75</v>
      </c>
      <c r="O6" s="58">
        <f>F6*N6</f>
        <v>17545.125</v>
      </c>
      <c r="P6" s="65">
        <v>27450</v>
      </c>
      <c r="Q6" s="65">
        <v>1500</v>
      </c>
      <c r="R6" s="69">
        <f>I6+L6+O6-P6-Q6</f>
        <v>23685.375</v>
      </c>
    </row>
    <row r="7" spans="1:18" ht="14.25">
      <c r="A7" s="59"/>
      <c r="B7" s="19" t="s">
        <v>22</v>
      </c>
      <c r="C7" s="17">
        <v>2915</v>
      </c>
      <c r="D7" s="17">
        <f aca="true" t="shared" si="1" ref="D7:D29">C7*4</f>
        <v>11660</v>
      </c>
      <c r="E7" s="58">
        <f>C7*2.5</f>
        <v>7287.5</v>
      </c>
      <c r="F7" s="17">
        <f t="shared" si="0"/>
        <v>18947.5</v>
      </c>
      <c r="G7" s="60" t="s">
        <v>23</v>
      </c>
      <c r="H7" s="57">
        <v>0.7</v>
      </c>
      <c r="I7" s="58">
        <f aca="true" t="shared" si="2" ref="I7:I29">F7*H7</f>
        <v>13263.25</v>
      </c>
      <c r="J7" s="17"/>
      <c r="K7" s="57">
        <v>0.75</v>
      </c>
      <c r="L7" s="58">
        <f aca="true" t="shared" si="3" ref="L7:L29">F7*K7</f>
        <v>14210.625</v>
      </c>
      <c r="M7" s="17"/>
      <c r="N7" s="57">
        <v>0.75</v>
      </c>
      <c r="O7" s="58">
        <f aca="true" t="shared" si="4" ref="O7:O29">F7*N7</f>
        <v>14210.625</v>
      </c>
      <c r="P7" s="66">
        <v>31800</v>
      </c>
      <c r="Q7" s="65">
        <v>1800</v>
      </c>
      <c r="R7" s="69">
        <f aca="true" t="shared" si="5" ref="R7:R29">I7+L7+O7-P7-Q7</f>
        <v>8084.5</v>
      </c>
    </row>
    <row r="8" spans="1:18" ht="14.25">
      <c r="A8" s="59"/>
      <c r="B8" s="19" t="s">
        <v>24</v>
      </c>
      <c r="C8" s="17">
        <v>2996</v>
      </c>
      <c r="D8" s="17">
        <f t="shared" si="1"/>
        <v>11984</v>
      </c>
      <c r="E8" s="58">
        <f>C8*2.5</f>
        <v>7490</v>
      </c>
      <c r="F8" s="17">
        <f t="shared" si="0"/>
        <v>19474</v>
      </c>
      <c r="G8" s="17"/>
      <c r="H8" s="57">
        <v>0.75</v>
      </c>
      <c r="I8" s="58">
        <f t="shared" si="2"/>
        <v>14605.5</v>
      </c>
      <c r="J8" s="17"/>
      <c r="K8" s="57">
        <v>0.75</v>
      </c>
      <c r="L8" s="58">
        <f t="shared" si="3"/>
        <v>14605.5</v>
      </c>
      <c r="M8" s="17"/>
      <c r="N8" s="57">
        <v>0.75</v>
      </c>
      <c r="O8" s="58">
        <f t="shared" si="4"/>
        <v>14605.5</v>
      </c>
      <c r="P8" s="65">
        <v>15000</v>
      </c>
      <c r="Q8" s="65">
        <v>1500</v>
      </c>
      <c r="R8" s="69">
        <f t="shared" si="5"/>
        <v>27316.5</v>
      </c>
    </row>
    <row r="9" spans="1:18" ht="14.25">
      <c r="A9" s="52"/>
      <c r="B9" s="19" t="s">
        <v>25</v>
      </c>
      <c r="C9" s="17">
        <v>1823</v>
      </c>
      <c r="D9" s="17">
        <f t="shared" si="1"/>
        <v>7292</v>
      </c>
      <c r="E9" s="58">
        <f aca="true" t="shared" si="6" ref="E9:E29">C9*2.5</f>
        <v>4557.5</v>
      </c>
      <c r="F9" s="17">
        <f t="shared" si="0"/>
        <v>11849.5</v>
      </c>
      <c r="G9" s="17"/>
      <c r="H9" s="57">
        <v>0.75</v>
      </c>
      <c r="I9" s="58">
        <f t="shared" si="2"/>
        <v>8887.125</v>
      </c>
      <c r="J9" s="17"/>
      <c r="K9" s="57">
        <v>0.75</v>
      </c>
      <c r="L9" s="58">
        <f t="shared" si="3"/>
        <v>8887.125</v>
      </c>
      <c r="M9" s="17"/>
      <c r="N9" s="57">
        <v>0.75</v>
      </c>
      <c r="O9" s="58">
        <f t="shared" si="4"/>
        <v>8887.125</v>
      </c>
      <c r="P9" s="67">
        <v>18000</v>
      </c>
      <c r="Q9" s="65">
        <v>1500</v>
      </c>
      <c r="R9" s="69">
        <f t="shared" si="5"/>
        <v>7161.375</v>
      </c>
    </row>
    <row r="10" spans="1:18" ht="14.25" customHeight="1">
      <c r="A10" s="48" t="s">
        <v>26</v>
      </c>
      <c r="B10" s="19" t="s">
        <v>27</v>
      </c>
      <c r="C10" s="17">
        <v>1625</v>
      </c>
      <c r="D10" s="17">
        <f t="shared" si="1"/>
        <v>6500</v>
      </c>
      <c r="E10" s="58">
        <f t="shared" si="6"/>
        <v>4062.5</v>
      </c>
      <c r="F10" s="17">
        <f t="shared" si="0"/>
        <v>10562.5</v>
      </c>
      <c r="G10" s="17"/>
      <c r="H10" s="57">
        <v>0.75</v>
      </c>
      <c r="I10" s="58">
        <f t="shared" si="2"/>
        <v>7921.875</v>
      </c>
      <c r="J10" s="17"/>
      <c r="K10" s="57">
        <v>0.75</v>
      </c>
      <c r="L10" s="58">
        <f t="shared" si="3"/>
        <v>7921.875</v>
      </c>
      <c r="M10" s="17"/>
      <c r="N10" s="57">
        <v>0.75</v>
      </c>
      <c r="O10" s="58">
        <f t="shared" si="4"/>
        <v>7921.875</v>
      </c>
      <c r="P10" s="67">
        <v>19800</v>
      </c>
      <c r="Q10" s="65">
        <v>1500</v>
      </c>
      <c r="R10" s="69">
        <f t="shared" si="5"/>
        <v>2465.625</v>
      </c>
    </row>
    <row r="11" spans="1:21" ht="15.75" customHeight="1">
      <c r="A11" s="59"/>
      <c r="B11" s="19" t="s">
        <v>28</v>
      </c>
      <c r="C11" s="17">
        <v>1773</v>
      </c>
      <c r="D11" s="17">
        <f t="shared" si="1"/>
        <v>7092</v>
      </c>
      <c r="E11" s="58">
        <f t="shared" si="6"/>
        <v>4432.5</v>
      </c>
      <c r="F11" s="17">
        <f t="shared" si="0"/>
        <v>11524.5</v>
      </c>
      <c r="G11" s="17"/>
      <c r="H11" s="57">
        <v>0.75</v>
      </c>
      <c r="I11" s="58">
        <f t="shared" si="2"/>
        <v>8643.375</v>
      </c>
      <c r="J11" s="17"/>
      <c r="K11" s="57">
        <v>0.75</v>
      </c>
      <c r="L11" s="58">
        <f t="shared" si="3"/>
        <v>8643.375</v>
      </c>
      <c r="M11" s="17"/>
      <c r="N11" s="61">
        <v>0.75</v>
      </c>
      <c r="O11" s="58">
        <f t="shared" si="4"/>
        <v>8643.375</v>
      </c>
      <c r="P11" s="65">
        <v>9000</v>
      </c>
      <c r="Q11" s="65">
        <v>1500</v>
      </c>
      <c r="R11" s="69">
        <f t="shared" si="5"/>
        <v>15430.125</v>
      </c>
      <c r="U11" t="s">
        <v>29</v>
      </c>
    </row>
    <row r="12" spans="1:18" ht="14.25">
      <c r="A12" s="59"/>
      <c r="B12" s="19" t="s">
        <v>30</v>
      </c>
      <c r="C12" s="17">
        <v>2426</v>
      </c>
      <c r="D12" s="17">
        <f t="shared" si="1"/>
        <v>9704</v>
      </c>
      <c r="E12" s="58">
        <f t="shared" si="6"/>
        <v>6065</v>
      </c>
      <c r="F12" s="17">
        <f t="shared" si="0"/>
        <v>15769</v>
      </c>
      <c r="G12" s="17"/>
      <c r="H12" s="57">
        <v>0.75</v>
      </c>
      <c r="I12" s="58">
        <f t="shared" si="2"/>
        <v>11826.75</v>
      </c>
      <c r="J12" s="26"/>
      <c r="K12" s="57">
        <v>0.75</v>
      </c>
      <c r="L12" s="58">
        <f t="shared" si="3"/>
        <v>11826.75</v>
      </c>
      <c r="M12" s="17"/>
      <c r="N12" s="57">
        <v>0.75</v>
      </c>
      <c r="O12" s="58">
        <f t="shared" si="4"/>
        <v>11826.75</v>
      </c>
      <c r="P12" s="66">
        <v>22800</v>
      </c>
      <c r="Q12" s="65">
        <v>1500</v>
      </c>
      <c r="R12" s="69">
        <f t="shared" si="5"/>
        <v>11180.25</v>
      </c>
    </row>
    <row r="13" spans="1:18" ht="14.25" customHeight="1">
      <c r="A13" s="59"/>
      <c r="B13" s="19" t="s">
        <v>31</v>
      </c>
      <c r="C13" s="17">
        <v>592</v>
      </c>
      <c r="D13" s="17">
        <f t="shared" si="1"/>
        <v>2368</v>
      </c>
      <c r="E13" s="58">
        <f t="shared" si="6"/>
        <v>1480</v>
      </c>
      <c r="F13" s="17">
        <f t="shared" si="0"/>
        <v>3848</v>
      </c>
      <c r="G13" s="17"/>
      <c r="H13" s="57">
        <v>0.75</v>
      </c>
      <c r="I13" s="58">
        <f t="shared" si="2"/>
        <v>2886</v>
      </c>
      <c r="J13" s="17"/>
      <c r="K13" s="57">
        <v>0.75</v>
      </c>
      <c r="L13" s="58">
        <f t="shared" si="3"/>
        <v>2886</v>
      </c>
      <c r="M13" s="17"/>
      <c r="N13" s="61">
        <v>0.75</v>
      </c>
      <c r="O13" s="58">
        <f t="shared" si="4"/>
        <v>2886</v>
      </c>
      <c r="P13" s="65">
        <v>4500</v>
      </c>
      <c r="Q13" s="65">
        <v>1500</v>
      </c>
      <c r="R13" s="69">
        <f t="shared" si="5"/>
        <v>2658</v>
      </c>
    </row>
    <row r="14" spans="1:18" ht="14.25">
      <c r="A14" s="59"/>
      <c r="B14" s="19" t="s">
        <v>32</v>
      </c>
      <c r="C14" s="17">
        <v>2425</v>
      </c>
      <c r="D14" s="17">
        <f t="shared" si="1"/>
        <v>9700</v>
      </c>
      <c r="E14" s="58">
        <f t="shared" si="6"/>
        <v>6062.5</v>
      </c>
      <c r="F14" s="17">
        <f t="shared" si="0"/>
        <v>15762.5</v>
      </c>
      <c r="G14" s="17"/>
      <c r="H14" s="57">
        <v>0.75</v>
      </c>
      <c r="I14" s="58">
        <f t="shared" si="2"/>
        <v>11821.875</v>
      </c>
      <c r="J14" s="17"/>
      <c r="K14" s="57">
        <v>0.75</v>
      </c>
      <c r="L14" s="58">
        <f t="shared" si="3"/>
        <v>11821.875</v>
      </c>
      <c r="M14" s="17"/>
      <c r="N14" s="57">
        <v>0.75</v>
      </c>
      <c r="O14" s="58">
        <f t="shared" si="4"/>
        <v>11821.875</v>
      </c>
      <c r="P14" s="65">
        <v>18000</v>
      </c>
      <c r="Q14" s="65">
        <v>1500</v>
      </c>
      <c r="R14" s="69">
        <f t="shared" si="5"/>
        <v>15965.625</v>
      </c>
    </row>
    <row r="15" spans="1:18" ht="14.25">
      <c r="A15" s="52"/>
      <c r="B15" s="19" t="s">
        <v>33</v>
      </c>
      <c r="C15" s="17">
        <v>1879</v>
      </c>
      <c r="D15" s="17">
        <f t="shared" si="1"/>
        <v>7516</v>
      </c>
      <c r="E15" s="58">
        <f t="shared" si="6"/>
        <v>4697.5</v>
      </c>
      <c r="F15" s="17">
        <f t="shared" si="0"/>
        <v>12213.5</v>
      </c>
      <c r="G15" s="17" t="s">
        <v>34</v>
      </c>
      <c r="H15" s="57">
        <v>0.7</v>
      </c>
      <c r="I15" s="58">
        <f t="shared" si="2"/>
        <v>8549.449999999999</v>
      </c>
      <c r="J15" s="17"/>
      <c r="K15" s="57">
        <v>0.75</v>
      </c>
      <c r="L15" s="58">
        <f t="shared" si="3"/>
        <v>9160.125</v>
      </c>
      <c r="M15" s="17" t="s">
        <v>35</v>
      </c>
      <c r="N15" s="57">
        <v>0.9</v>
      </c>
      <c r="O15" s="58">
        <f t="shared" si="4"/>
        <v>10992.15</v>
      </c>
      <c r="P15" s="67">
        <v>13790</v>
      </c>
      <c r="Q15" s="65">
        <v>1500</v>
      </c>
      <c r="R15" s="69">
        <f t="shared" si="5"/>
        <v>13411.724999999999</v>
      </c>
    </row>
    <row r="16" spans="1:18" ht="14.25" customHeight="1">
      <c r="A16" s="48" t="s">
        <v>36</v>
      </c>
      <c r="B16" s="19" t="s">
        <v>37</v>
      </c>
      <c r="C16" s="17">
        <v>4936</v>
      </c>
      <c r="D16" s="17">
        <f t="shared" si="1"/>
        <v>19744</v>
      </c>
      <c r="E16" s="58">
        <f t="shared" si="6"/>
        <v>12340</v>
      </c>
      <c r="F16" s="17">
        <f t="shared" si="0"/>
        <v>32084</v>
      </c>
      <c r="G16" s="17" t="s">
        <v>38</v>
      </c>
      <c r="H16" s="57">
        <v>0.65</v>
      </c>
      <c r="I16" s="58">
        <f t="shared" si="2"/>
        <v>20854.600000000002</v>
      </c>
      <c r="J16" s="26"/>
      <c r="K16" s="57">
        <v>0.75</v>
      </c>
      <c r="L16" s="58">
        <f t="shared" si="3"/>
        <v>24063</v>
      </c>
      <c r="M16" s="60"/>
      <c r="N16" s="57">
        <v>0.75</v>
      </c>
      <c r="O16" s="58">
        <f t="shared" si="4"/>
        <v>24063</v>
      </c>
      <c r="P16" s="67">
        <v>51330</v>
      </c>
      <c r="Q16" s="65">
        <v>1800</v>
      </c>
      <c r="R16" s="69">
        <f t="shared" si="5"/>
        <v>15850.600000000006</v>
      </c>
    </row>
    <row r="17" spans="1:18" ht="14.25">
      <c r="A17" s="59"/>
      <c r="B17" s="19" t="s">
        <v>39</v>
      </c>
      <c r="C17" s="17">
        <v>1821</v>
      </c>
      <c r="D17" s="17">
        <f t="shared" si="1"/>
        <v>7284</v>
      </c>
      <c r="E17" s="58">
        <f t="shared" si="6"/>
        <v>4552.5</v>
      </c>
      <c r="F17" s="17">
        <f t="shared" si="0"/>
        <v>11836.5</v>
      </c>
      <c r="G17" s="17"/>
      <c r="H17" s="57">
        <v>0.75</v>
      </c>
      <c r="I17" s="58">
        <f t="shared" si="2"/>
        <v>8877.375</v>
      </c>
      <c r="J17" s="26" t="s">
        <v>40</v>
      </c>
      <c r="K17" s="57">
        <v>0.9</v>
      </c>
      <c r="L17" s="58">
        <f t="shared" si="3"/>
        <v>10652.85</v>
      </c>
      <c r="M17" s="26" t="s">
        <v>41</v>
      </c>
      <c r="N17" s="57">
        <v>0.7</v>
      </c>
      <c r="O17" s="58">
        <f t="shared" si="4"/>
        <v>8285.55</v>
      </c>
      <c r="P17" s="67">
        <v>12950</v>
      </c>
      <c r="Q17" s="65">
        <v>1500</v>
      </c>
      <c r="R17" s="69">
        <f t="shared" si="5"/>
        <v>13365.774999999998</v>
      </c>
    </row>
    <row r="18" spans="1:18" ht="14.25">
      <c r="A18" s="59"/>
      <c r="B18" s="19" t="s">
        <v>42</v>
      </c>
      <c r="C18" s="17">
        <v>2148</v>
      </c>
      <c r="D18" s="17">
        <f t="shared" si="1"/>
        <v>8592</v>
      </c>
      <c r="E18" s="58">
        <f t="shared" si="6"/>
        <v>5370</v>
      </c>
      <c r="F18" s="17">
        <f t="shared" si="0"/>
        <v>13962</v>
      </c>
      <c r="G18" s="17"/>
      <c r="H18" s="57">
        <v>0.75</v>
      </c>
      <c r="I18" s="58">
        <f t="shared" si="2"/>
        <v>10471.5</v>
      </c>
      <c r="J18" s="26"/>
      <c r="K18" s="57">
        <v>0.75</v>
      </c>
      <c r="L18" s="58">
        <f t="shared" si="3"/>
        <v>10471.5</v>
      </c>
      <c r="M18" s="17" t="s">
        <v>43</v>
      </c>
      <c r="N18" s="57">
        <v>0.65</v>
      </c>
      <c r="O18" s="58">
        <f t="shared" si="4"/>
        <v>9075.300000000001</v>
      </c>
      <c r="P18" s="65">
        <v>12850</v>
      </c>
      <c r="Q18" s="65">
        <v>1500</v>
      </c>
      <c r="R18" s="69">
        <f t="shared" si="5"/>
        <v>15668.300000000003</v>
      </c>
    </row>
    <row r="19" spans="1:18" ht="14.25">
      <c r="A19" s="59"/>
      <c r="B19" s="19" t="s">
        <v>44</v>
      </c>
      <c r="C19" s="17">
        <v>2205</v>
      </c>
      <c r="D19" s="17">
        <f t="shared" si="1"/>
        <v>8820</v>
      </c>
      <c r="E19" s="58">
        <f t="shared" si="6"/>
        <v>5512.5</v>
      </c>
      <c r="F19" s="17">
        <f t="shared" si="0"/>
        <v>14332.5</v>
      </c>
      <c r="G19" s="17" t="s">
        <v>45</v>
      </c>
      <c r="H19" s="57">
        <v>0.7</v>
      </c>
      <c r="I19" s="58">
        <f t="shared" si="2"/>
        <v>10032.75</v>
      </c>
      <c r="J19" s="60"/>
      <c r="K19" s="57">
        <v>0.75</v>
      </c>
      <c r="L19" s="58">
        <f t="shared" si="3"/>
        <v>10749.375</v>
      </c>
      <c r="M19" s="26" t="s">
        <v>46</v>
      </c>
      <c r="N19" s="57">
        <v>0.9</v>
      </c>
      <c r="O19" s="58">
        <f t="shared" si="4"/>
        <v>12899.25</v>
      </c>
      <c r="P19" s="67">
        <v>9850</v>
      </c>
      <c r="Q19" s="65">
        <v>1500</v>
      </c>
      <c r="R19" s="69">
        <f t="shared" si="5"/>
        <v>22331.375</v>
      </c>
    </row>
    <row r="20" spans="1:18" ht="14.25">
      <c r="A20" s="52"/>
      <c r="B20" s="19" t="s">
        <v>47</v>
      </c>
      <c r="C20" s="17">
        <v>3422</v>
      </c>
      <c r="D20" s="17">
        <f t="shared" si="1"/>
        <v>13688</v>
      </c>
      <c r="E20" s="58">
        <f t="shared" si="6"/>
        <v>8555</v>
      </c>
      <c r="F20" s="17">
        <f t="shared" si="0"/>
        <v>22243</v>
      </c>
      <c r="G20" s="17"/>
      <c r="H20" s="61">
        <v>0.75</v>
      </c>
      <c r="I20" s="58">
        <f t="shared" si="2"/>
        <v>16682.25</v>
      </c>
      <c r="J20" s="17"/>
      <c r="K20" s="61">
        <v>0.75</v>
      </c>
      <c r="L20" s="58">
        <f t="shared" si="3"/>
        <v>16682.25</v>
      </c>
      <c r="M20" s="17" t="s">
        <v>48</v>
      </c>
      <c r="N20" s="57">
        <v>0.7</v>
      </c>
      <c r="O20" s="58">
        <f t="shared" si="4"/>
        <v>15570.099999999999</v>
      </c>
      <c r="P20" s="67">
        <v>24800</v>
      </c>
      <c r="Q20" s="65">
        <v>1500</v>
      </c>
      <c r="R20" s="69">
        <f t="shared" si="5"/>
        <v>22634.6</v>
      </c>
    </row>
    <row r="21" spans="1:18" ht="14.25" customHeight="1">
      <c r="A21" s="48" t="s">
        <v>49</v>
      </c>
      <c r="B21" s="19" t="s">
        <v>50</v>
      </c>
      <c r="C21" s="17">
        <v>2542</v>
      </c>
      <c r="D21" s="17">
        <f t="shared" si="1"/>
        <v>10168</v>
      </c>
      <c r="E21" s="58">
        <f t="shared" si="6"/>
        <v>6355</v>
      </c>
      <c r="F21" s="17">
        <f t="shared" si="0"/>
        <v>16523</v>
      </c>
      <c r="G21" s="17"/>
      <c r="H21" s="57">
        <v>0.75</v>
      </c>
      <c r="I21" s="58">
        <f t="shared" si="2"/>
        <v>12392.25</v>
      </c>
      <c r="J21" s="17" t="s">
        <v>51</v>
      </c>
      <c r="K21" s="57">
        <v>0.9</v>
      </c>
      <c r="L21" s="58">
        <f t="shared" si="3"/>
        <v>14870.7</v>
      </c>
      <c r="M21" s="17"/>
      <c r="N21" s="57">
        <v>0.75</v>
      </c>
      <c r="O21" s="58">
        <f t="shared" si="4"/>
        <v>12392.25</v>
      </c>
      <c r="P21" s="65">
        <v>13500</v>
      </c>
      <c r="Q21" s="65">
        <v>1500</v>
      </c>
      <c r="R21" s="69">
        <f t="shared" si="5"/>
        <v>24655.199999999997</v>
      </c>
    </row>
    <row r="22" spans="1:18" ht="14.25">
      <c r="A22" s="59"/>
      <c r="B22" s="19" t="s">
        <v>52</v>
      </c>
      <c r="C22" s="17">
        <v>2719</v>
      </c>
      <c r="D22" s="17">
        <f t="shared" si="1"/>
        <v>10876</v>
      </c>
      <c r="E22" s="58">
        <f t="shared" si="6"/>
        <v>6797.5</v>
      </c>
      <c r="F22" s="17">
        <f t="shared" si="0"/>
        <v>17673.5</v>
      </c>
      <c r="G22" s="17"/>
      <c r="H22" s="57">
        <v>0.75</v>
      </c>
      <c r="I22" s="58">
        <f t="shared" si="2"/>
        <v>13255.125</v>
      </c>
      <c r="J22" s="17" t="s">
        <v>53</v>
      </c>
      <c r="K22" s="57">
        <v>0.9</v>
      </c>
      <c r="L22" s="58">
        <f t="shared" si="3"/>
        <v>15906.15</v>
      </c>
      <c r="M22" s="17"/>
      <c r="N22" s="61">
        <v>0.75</v>
      </c>
      <c r="O22" s="58">
        <f t="shared" si="4"/>
        <v>13255.125</v>
      </c>
      <c r="P22" s="65">
        <v>27000</v>
      </c>
      <c r="Q22" s="65">
        <v>1500</v>
      </c>
      <c r="R22" s="69">
        <f t="shared" si="5"/>
        <v>13916.400000000001</v>
      </c>
    </row>
    <row r="23" spans="1:18" ht="16.5" customHeight="1">
      <c r="A23" s="59"/>
      <c r="B23" s="19" t="s">
        <v>54</v>
      </c>
      <c r="C23" s="17">
        <v>3173</v>
      </c>
      <c r="D23" s="17">
        <f t="shared" si="1"/>
        <v>12692</v>
      </c>
      <c r="E23" s="58">
        <f t="shared" si="6"/>
        <v>7932.5</v>
      </c>
      <c r="F23" s="17">
        <f t="shared" si="0"/>
        <v>20624.5</v>
      </c>
      <c r="G23" s="17"/>
      <c r="H23" s="57">
        <v>0.75</v>
      </c>
      <c r="I23" s="58">
        <f t="shared" si="2"/>
        <v>15468.375</v>
      </c>
      <c r="J23" s="17"/>
      <c r="K23" s="57">
        <v>0.75</v>
      </c>
      <c r="L23" s="58">
        <f t="shared" si="3"/>
        <v>15468.375</v>
      </c>
      <c r="M23" s="17"/>
      <c r="N23" s="57">
        <v>0.75</v>
      </c>
      <c r="O23" s="58">
        <f t="shared" si="4"/>
        <v>15468.375</v>
      </c>
      <c r="P23" s="66">
        <v>23700</v>
      </c>
      <c r="Q23" s="65">
        <v>1500</v>
      </c>
      <c r="R23" s="69">
        <f t="shared" si="5"/>
        <v>21205.125</v>
      </c>
    </row>
    <row r="24" spans="1:18" ht="14.25">
      <c r="A24" s="52"/>
      <c r="B24" s="19" t="s">
        <v>55</v>
      </c>
      <c r="C24" s="17">
        <v>702</v>
      </c>
      <c r="D24" s="17">
        <f t="shared" si="1"/>
        <v>2808</v>
      </c>
      <c r="E24" s="58">
        <f t="shared" si="6"/>
        <v>1755</v>
      </c>
      <c r="F24" s="17">
        <f t="shared" si="0"/>
        <v>4563</v>
      </c>
      <c r="G24" s="17"/>
      <c r="H24" s="57">
        <v>0.75</v>
      </c>
      <c r="I24" s="58">
        <f t="shared" si="2"/>
        <v>3422.25</v>
      </c>
      <c r="J24" s="17"/>
      <c r="K24" s="57">
        <v>0.75</v>
      </c>
      <c r="L24" s="58">
        <f t="shared" si="3"/>
        <v>3422.25</v>
      </c>
      <c r="M24" s="17"/>
      <c r="N24" s="57">
        <v>0.75</v>
      </c>
      <c r="O24" s="58">
        <f t="shared" si="4"/>
        <v>3422.25</v>
      </c>
      <c r="P24" s="66">
        <v>7500</v>
      </c>
      <c r="Q24" s="65">
        <v>1500</v>
      </c>
      <c r="R24" s="69">
        <f t="shared" si="5"/>
        <v>1266.75</v>
      </c>
    </row>
    <row r="25" spans="1:18" ht="14.25" customHeight="1">
      <c r="A25" s="48" t="s">
        <v>56</v>
      </c>
      <c r="B25" s="19" t="s">
        <v>57</v>
      </c>
      <c r="C25" s="17">
        <v>1803</v>
      </c>
      <c r="D25" s="17">
        <f t="shared" si="1"/>
        <v>7212</v>
      </c>
      <c r="E25" s="58">
        <f t="shared" si="6"/>
        <v>4507.5</v>
      </c>
      <c r="F25" s="17">
        <f t="shared" si="0"/>
        <v>11719.5</v>
      </c>
      <c r="G25" s="17"/>
      <c r="H25" s="57">
        <v>0.75</v>
      </c>
      <c r="I25" s="58">
        <f t="shared" si="2"/>
        <v>8789.625</v>
      </c>
      <c r="J25" s="17"/>
      <c r="K25" s="57">
        <v>0.75</v>
      </c>
      <c r="L25" s="58">
        <f t="shared" si="3"/>
        <v>8789.625</v>
      </c>
      <c r="M25" s="17"/>
      <c r="N25" s="57">
        <v>0.75</v>
      </c>
      <c r="O25" s="58">
        <f t="shared" si="4"/>
        <v>8789.625</v>
      </c>
      <c r="P25" s="67">
        <v>12100</v>
      </c>
      <c r="Q25" s="65">
        <v>1500</v>
      </c>
      <c r="R25" s="69">
        <f t="shared" si="5"/>
        <v>12768.875</v>
      </c>
    </row>
    <row r="26" spans="1:18" ht="14.25">
      <c r="A26" s="59"/>
      <c r="B26" s="19" t="s">
        <v>58</v>
      </c>
      <c r="C26" s="17">
        <v>3115</v>
      </c>
      <c r="D26" s="17">
        <f t="shared" si="1"/>
        <v>12460</v>
      </c>
      <c r="E26" s="58">
        <f t="shared" si="6"/>
        <v>7787.5</v>
      </c>
      <c r="F26" s="17">
        <f t="shared" si="0"/>
        <v>20247.5</v>
      </c>
      <c r="G26" s="17"/>
      <c r="H26" s="57">
        <v>0.75</v>
      </c>
      <c r="I26" s="58">
        <f t="shared" si="2"/>
        <v>15185.625</v>
      </c>
      <c r="J26" s="26"/>
      <c r="K26" s="57">
        <v>0.75</v>
      </c>
      <c r="L26" s="58">
        <f t="shared" si="3"/>
        <v>15185.625</v>
      </c>
      <c r="M26" s="17" t="s">
        <v>59</v>
      </c>
      <c r="N26" s="57">
        <v>0.9</v>
      </c>
      <c r="O26" s="58">
        <f t="shared" si="4"/>
        <v>18222.75</v>
      </c>
      <c r="P26" s="65">
        <v>30000</v>
      </c>
      <c r="Q26" s="65">
        <v>1500</v>
      </c>
      <c r="R26" s="69">
        <f t="shared" si="5"/>
        <v>17094</v>
      </c>
    </row>
    <row r="27" spans="1:18" ht="14.25">
      <c r="A27" s="59"/>
      <c r="B27" s="19" t="s">
        <v>60</v>
      </c>
      <c r="C27" s="17">
        <v>857</v>
      </c>
      <c r="D27" s="17">
        <f t="shared" si="1"/>
        <v>3428</v>
      </c>
      <c r="E27" s="58">
        <f t="shared" si="6"/>
        <v>2142.5</v>
      </c>
      <c r="F27" s="17">
        <f t="shared" si="0"/>
        <v>5570.5</v>
      </c>
      <c r="G27" s="17"/>
      <c r="H27" s="57">
        <v>0.75</v>
      </c>
      <c r="I27" s="58">
        <f t="shared" si="2"/>
        <v>4177.875</v>
      </c>
      <c r="J27" s="17" t="s">
        <v>61</v>
      </c>
      <c r="K27" s="57">
        <v>0.9</v>
      </c>
      <c r="L27" s="58">
        <f t="shared" si="3"/>
        <v>5013.45</v>
      </c>
      <c r="M27" s="26"/>
      <c r="N27" s="57">
        <v>0.75</v>
      </c>
      <c r="O27" s="58">
        <f t="shared" si="4"/>
        <v>4177.875</v>
      </c>
      <c r="P27" s="65">
        <v>9000</v>
      </c>
      <c r="Q27" s="65">
        <v>1500</v>
      </c>
      <c r="R27" s="69">
        <f t="shared" si="5"/>
        <v>2869.2000000000007</v>
      </c>
    </row>
    <row r="28" spans="1:18" ht="14.25">
      <c r="A28" s="59"/>
      <c r="B28" s="19" t="s">
        <v>62</v>
      </c>
      <c r="C28" s="17">
        <v>1528</v>
      </c>
      <c r="D28" s="17">
        <f t="shared" si="1"/>
        <v>6112</v>
      </c>
      <c r="E28" s="58">
        <f t="shared" si="6"/>
        <v>3820</v>
      </c>
      <c r="F28" s="17">
        <f t="shared" si="0"/>
        <v>9932</v>
      </c>
      <c r="G28" s="17"/>
      <c r="H28" s="57">
        <v>0.75</v>
      </c>
      <c r="I28" s="58">
        <f t="shared" si="2"/>
        <v>7449</v>
      </c>
      <c r="J28" s="17"/>
      <c r="K28" s="57">
        <v>0.75</v>
      </c>
      <c r="L28" s="58">
        <f t="shared" si="3"/>
        <v>7449</v>
      </c>
      <c r="M28" s="26"/>
      <c r="N28" s="57">
        <v>0.75</v>
      </c>
      <c r="O28" s="58">
        <f t="shared" si="4"/>
        <v>7449</v>
      </c>
      <c r="P28" s="67">
        <v>14250</v>
      </c>
      <c r="Q28" s="65">
        <v>1500</v>
      </c>
      <c r="R28" s="69">
        <f t="shared" si="5"/>
        <v>6597</v>
      </c>
    </row>
    <row r="29" spans="1:18" ht="14.25">
      <c r="A29" s="52"/>
      <c r="B29" s="19" t="s">
        <v>63</v>
      </c>
      <c r="C29" s="17">
        <v>1614</v>
      </c>
      <c r="D29" s="17">
        <f t="shared" si="1"/>
        <v>6456</v>
      </c>
      <c r="E29" s="58">
        <f t="shared" si="6"/>
        <v>4035</v>
      </c>
      <c r="F29" s="17">
        <f t="shared" si="0"/>
        <v>10491</v>
      </c>
      <c r="G29" s="17"/>
      <c r="H29" s="57">
        <v>0.75</v>
      </c>
      <c r="I29" s="58">
        <f t="shared" si="2"/>
        <v>7868.25</v>
      </c>
      <c r="J29" s="17" t="s">
        <v>64</v>
      </c>
      <c r="K29" s="57">
        <v>0.9</v>
      </c>
      <c r="L29" s="58">
        <f t="shared" si="3"/>
        <v>9441.9</v>
      </c>
      <c r="M29" s="17"/>
      <c r="N29" s="61">
        <v>0.75</v>
      </c>
      <c r="O29" s="58">
        <f t="shared" si="4"/>
        <v>7868.25</v>
      </c>
      <c r="P29" s="65">
        <v>13500</v>
      </c>
      <c r="Q29" s="65">
        <v>1500</v>
      </c>
      <c r="R29" s="69">
        <f t="shared" si="5"/>
        <v>10178.400000000001</v>
      </c>
    </row>
    <row r="30" spans="1:18" ht="37.5" customHeight="1">
      <c r="A30" s="62" t="s">
        <v>65</v>
      </c>
      <c r="B30" s="57"/>
      <c r="C30" s="57"/>
      <c r="D30" s="57"/>
      <c r="E30" s="63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</row>
  </sheetData>
  <sheetProtection/>
  <mergeCells count="18">
    <mergeCell ref="A1:F1"/>
    <mergeCell ref="A2:R2"/>
    <mergeCell ref="D3:F3"/>
    <mergeCell ref="G3:I3"/>
    <mergeCell ref="J3:L3"/>
    <mergeCell ref="M3:O3"/>
    <mergeCell ref="P3:Q3"/>
    <mergeCell ref="A5:B5"/>
    <mergeCell ref="A30:R30"/>
    <mergeCell ref="A3:A4"/>
    <mergeCell ref="A6:A9"/>
    <mergeCell ref="A10:A15"/>
    <mergeCell ref="A16:A20"/>
    <mergeCell ref="A21:A24"/>
    <mergeCell ref="A25:A29"/>
    <mergeCell ref="B3:B4"/>
    <mergeCell ref="C3:C4"/>
    <mergeCell ref="R3:R4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workbookViewId="0" topLeftCell="A8">
      <selection activeCell="U12" sqref="U12"/>
    </sheetView>
  </sheetViews>
  <sheetFormatPr defaultColWidth="9.00390625" defaultRowHeight="14.25"/>
  <cols>
    <col min="1" max="1" width="3.125" style="0" customWidth="1"/>
    <col min="2" max="2" width="5.375" style="0" customWidth="1"/>
    <col min="3" max="3" width="8.625" style="0" customWidth="1"/>
    <col min="4" max="4" width="6.375" style="1" customWidth="1"/>
    <col min="5" max="6" width="6.375" style="0" customWidth="1"/>
    <col min="7" max="7" width="8.50390625" style="0" customWidth="1"/>
    <col min="8" max="9" width="6.375" style="0" customWidth="1"/>
    <col min="10" max="10" width="9.00390625" style="0" customWidth="1"/>
    <col min="11" max="11" width="6.375" style="0" customWidth="1"/>
    <col min="12" max="12" width="7.25390625" style="0" customWidth="1"/>
    <col min="13" max="13" width="9.125" style="0" customWidth="1"/>
  </cols>
  <sheetData>
    <row r="1" ht="14.25">
      <c r="A1" s="2" t="s">
        <v>66</v>
      </c>
    </row>
    <row r="2" spans="1:13" ht="42.75" customHeight="1">
      <c r="A2" s="3" t="s">
        <v>67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7.25" customHeight="1">
      <c r="A3" s="5" t="s">
        <v>68</v>
      </c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</row>
    <row r="4" spans="1:13" ht="21.75" customHeight="1">
      <c r="A4" s="7" t="s">
        <v>2</v>
      </c>
      <c r="B4" s="7" t="s">
        <v>3</v>
      </c>
      <c r="C4" s="8" t="s">
        <v>69</v>
      </c>
      <c r="D4" s="8"/>
      <c r="E4" s="9"/>
      <c r="F4" s="9"/>
      <c r="G4" s="8" t="s">
        <v>70</v>
      </c>
      <c r="H4" s="9"/>
      <c r="I4" s="9"/>
      <c r="J4" s="8" t="s">
        <v>71</v>
      </c>
      <c r="K4" s="9"/>
      <c r="L4" s="9"/>
      <c r="M4" s="10" t="s">
        <v>72</v>
      </c>
    </row>
    <row r="5" spans="1:13" ht="21.75" customHeight="1">
      <c r="A5" s="7"/>
      <c r="B5" s="7"/>
      <c r="C5" s="10" t="s">
        <v>14</v>
      </c>
      <c r="D5" s="11" t="s">
        <v>73</v>
      </c>
      <c r="E5" s="12"/>
      <c r="F5" s="13"/>
      <c r="G5" s="10" t="s">
        <v>14</v>
      </c>
      <c r="H5" s="10" t="s">
        <v>73</v>
      </c>
      <c r="I5" s="10"/>
      <c r="J5" s="10" t="s">
        <v>14</v>
      </c>
      <c r="K5" s="10" t="s">
        <v>73</v>
      </c>
      <c r="L5" s="10"/>
      <c r="M5" s="10" t="s">
        <v>19</v>
      </c>
    </row>
    <row r="6" spans="1:13" ht="21.75" customHeight="1">
      <c r="A6" s="7"/>
      <c r="B6" s="7"/>
      <c r="C6" s="10"/>
      <c r="D6" s="10" t="s">
        <v>74</v>
      </c>
      <c r="E6" s="10" t="s">
        <v>75</v>
      </c>
      <c r="F6" s="10" t="s">
        <v>76</v>
      </c>
      <c r="G6" s="10"/>
      <c r="H6" s="10" t="s">
        <v>75</v>
      </c>
      <c r="I6" s="10" t="s">
        <v>76</v>
      </c>
      <c r="J6" s="10"/>
      <c r="K6" s="10" t="s">
        <v>75</v>
      </c>
      <c r="L6" s="10" t="s">
        <v>76</v>
      </c>
      <c r="M6" s="9"/>
    </row>
    <row r="7" spans="1:13" ht="21.75" customHeight="1">
      <c r="A7" s="14" t="s">
        <v>19</v>
      </c>
      <c r="B7" s="14"/>
      <c r="C7" s="15"/>
      <c r="D7" s="15"/>
      <c r="E7" s="16"/>
      <c r="F7" s="16">
        <f>F8+F9+F10+F11+F12+F13+F14+F15+F16+F17+F18+F19+F20+F21+F22+F23+F24+F25+F26+F27+F28+F29+F30+F31+O23</f>
        <v>-16441</v>
      </c>
      <c r="G7" s="15"/>
      <c r="H7" s="15"/>
      <c r="I7" s="16"/>
      <c r="J7" s="15"/>
      <c r="K7" s="16"/>
      <c r="L7" s="16">
        <v>-11500</v>
      </c>
      <c r="M7" s="16">
        <f>F7+I7+L7</f>
        <v>-27941</v>
      </c>
    </row>
    <row r="8" spans="1:13" ht="21.75" customHeight="1">
      <c r="A8" s="7" t="s">
        <v>20</v>
      </c>
      <c r="B8" s="7" t="s">
        <v>21</v>
      </c>
      <c r="C8" s="17"/>
      <c r="D8" s="16"/>
      <c r="E8" s="18"/>
      <c r="F8" s="16"/>
      <c r="G8" s="17"/>
      <c r="H8" s="16"/>
      <c r="I8" s="16"/>
      <c r="J8" s="26"/>
      <c r="K8" s="16"/>
      <c r="L8" s="16"/>
      <c r="M8" s="16"/>
    </row>
    <row r="9" spans="1:13" ht="21.75" customHeight="1">
      <c r="A9" s="7"/>
      <c r="B9" s="7" t="s">
        <v>22</v>
      </c>
      <c r="C9" s="17" t="s">
        <v>77</v>
      </c>
      <c r="D9" s="19"/>
      <c r="E9" s="16"/>
      <c r="F9" s="16">
        <v>-4000</v>
      </c>
      <c r="G9" s="17"/>
      <c r="I9" s="16"/>
      <c r="J9" s="26"/>
      <c r="K9" s="16"/>
      <c r="L9" s="16"/>
      <c r="M9" s="16">
        <f>F9+I9+L9</f>
        <v>-4000</v>
      </c>
    </row>
    <row r="10" spans="1:13" ht="21.75" customHeight="1">
      <c r="A10" s="7"/>
      <c r="B10" s="7" t="s">
        <v>24</v>
      </c>
      <c r="C10" s="17"/>
      <c r="D10" s="19"/>
      <c r="E10" s="16"/>
      <c r="F10" s="16"/>
      <c r="G10" s="17"/>
      <c r="H10" s="16"/>
      <c r="I10" s="16"/>
      <c r="J10" s="17"/>
      <c r="K10" s="16"/>
      <c r="L10" s="16"/>
      <c r="M10" s="16"/>
    </row>
    <row r="11" spans="1:13" ht="21.75" customHeight="1">
      <c r="A11" s="7"/>
      <c r="B11" s="7" t="s">
        <v>25</v>
      </c>
      <c r="C11" s="17"/>
      <c r="D11" s="19"/>
      <c r="E11" s="16"/>
      <c r="F11" s="16"/>
      <c r="G11" s="17"/>
      <c r="H11" s="20"/>
      <c r="J11" s="26"/>
      <c r="K11" s="16"/>
      <c r="L11" s="16"/>
      <c r="M11" s="16"/>
    </row>
    <row r="12" spans="1:13" ht="57" customHeight="1">
      <c r="A12" s="7" t="s">
        <v>26</v>
      </c>
      <c r="B12" s="7" t="s">
        <v>27</v>
      </c>
      <c r="C12" s="21" t="s">
        <v>78</v>
      </c>
      <c r="D12" s="22"/>
      <c r="E12" s="23"/>
      <c r="F12" s="16">
        <v>-3541</v>
      </c>
      <c r="G12" s="17"/>
      <c r="H12" s="16"/>
      <c r="I12" s="16"/>
      <c r="J12" s="17"/>
      <c r="L12" s="16"/>
      <c r="M12" s="16">
        <v>-3541</v>
      </c>
    </row>
    <row r="13" spans="1:16" ht="21.75" customHeight="1">
      <c r="A13" s="7"/>
      <c r="B13" s="7" t="s">
        <v>28</v>
      </c>
      <c r="C13" s="17"/>
      <c r="D13" s="24"/>
      <c r="E13" s="25"/>
      <c r="F13" s="16"/>
      <c r="G13" s="26"/>
      <c r="H13" s="16"/>
      <c r="I13" s="16"/>
      <c r="J13" s="26"/>
      <c r="K13" s="16"/>
      <c r="L13" s="16"/>
      <c r="M13" s="16"/>
      <c r="P13" s="33"/>
    </row>
    <row r="14" spans="1:13" ht="21.75" customHeight="1">
      <c r="A14" s="7"/>
      <c r="B14" s="7" t="s">
        <v>30</v>
      </c>
      <c r="C14" s="17"/>
      <c r="D14" s="24"/>
      <c r="E14" s="23"/>
      <c r="F14" s="14"/>
      <c r="G14" s="26"/>
      <c r="H14" s="16"/>
      <c r="I14" s="16"/>
      <c r="J14" s="17"/>
      <c r="K14" s="16"/>
      <c r="L14" s="16"/>
      <c r="M14" s="16"/>
    </row>
    <row r="15" spans="1:13" ht="21.75" customHeight="1">
      <c r="A15" s="7"/>
      <c r="B15" s="7" t="s">
        <v>31</v>
      </c>
      <c r="C15" s="17"/>
      <c r="D15" s="19"/>
      <c r="E15" s="16"/>
      <c r="F15" s="14"/>
      <c r="G15" s="26"/>
      <c r="H15" s="16"/>
      <c r="I15" s="16"/>
      <c r="J15" s="17"/>
      <c r="K15" s="14"/>
      <c r="L15" s="16"/>
      <c r="M15" s="16"/>
    </row>
    <row r="16" spans="1:13" ht="21.75" customHeight="1">
      <c r="A16" s="7"/>
      <c r="B16" s="7" t="s">
        <v>32</v>
      </c>
      <c r="C16" s="17"/>
      <c r="D16" s="19"/>
      <c r="E16" s="16"/>
      <c r="F16" s="16"/>
      <c r="G16" s="26"/>
      <c r="H16" s="16"/>
      <c r="I16" s="16"/>
      <c r="J16" s="17"/>
      <c r="K16" s="16"/>
      <c r="L16" s="16"/>
      <c r="M16" s="16"/>
    </row>
    <row r="17" spans="1:13" ht="21.75" customHeight="1">
      <c r="A17" s="7"/>
      <c r="B17" s="7" t="s">
        <v>33</v>
      </c>
      <c r="C17" s="17" t="s">
        <v>79</v>
      </c>
      <c r="D17" s="19"/>
      <c r="E17" s="16"/>
      <c r="F17" s="16">
        <v>-2000</v>
      </c>
      <c r="G17" s="17"/>
      <c r="H17" s="16"/>
      <c r="I17" s="16"/>
      <c r="J17" s="17"/>
      <c r="K17" s="16"/>
      <c r="L17" s="16"/>
      <c r="M17" s="16">
        <f aca="true" t="shared" si="0" ref="M17:M22">F17+I17+L17</f>
        <v>-2000</v>
      </c>
    </row>
    <row r="18" spans="1:13" ht="21.75" customHeight="1">
      <c r="A18" s="7" t="s">
        <v>36</v>
      </c>
      <c r="B18" s="7" t="s">
        <v>37</v>
      </c>
      <c r="C18" s="17" t="s">
        <v>80</v>
      </c>
      <c r="D18" s="19"/>
      <c r="E18" s="16"/>
      <c r="F18" s="16">
        <v>-6400</v>
      </c>
      <c r="G18" s="26"/>
      <c r="H18" s="16"/>
      <c r="I18" s="16"/>
      <c r="J18" s="26"/>
      <c r="K18" s="16"/>
      <c r="L18" s="16"/>
      <c r="M18" s="16">
        <f t="shared" si="0"/>
        <v>-6400</v>
      </c>
    </row>
    <row r="19" spans="1:13" ht="24" customHeight="1">
      <c r="A19" s="7"/>
      <c r="B19" s="7" t="s">
        <v>39</v>
      </c>
      <c r="C19" s="17"/>
      <c r="D19" s="27"/>
      <c r="E19" s="16"/>
      <c r="F19" s="16"/>
      <c r="G19" s="26"/>
      <c r="H19" s="16"/>
      <c r="I19" s="16"/>
      <c r="J19" s="26" t="s">
        <v>81</v>
      </c>
      <c r="K19" s="16"/>
      <c r="L19" s="14">
        <v>-3000</v>
      </c>
      <c r="M19" s="16">
        <f t="shared" si="0"/>
        <v>-3000</v>
      </c>
    </row>
    <row r="20" spans="1:13" ht="21.75" customHeight="1">
      <c r="A20" s="7"/>
      <c r="B20" s="7" t="s">
        <v>42</v>
      </c>
      <c r="C20" s="17"/>
      <c r="D20" s="16"/>
      <c r="E20" s="28"/>
      <c r="F20" s="16"/>
      <c r="G20" s="26"/>
      <c r="H20" s="16"/>
      <c r="I20" s="16"/>
      <c r="J20" s="26" t="s">
        <v>82</v>
      </c>
      <c r="K20" s="34"/>
      <c r="L20" s="16">
        <v>-6000</v>
      </c>
      <c r="M20" s="16">
        <f t="shared" si="0"/>
        <v>-6000</v>
      </c>
    </row>
    <row r="21" spans="1:13" ht="21.75" customHeight="1">
      <c r="A21" s="7"/>
      <c r="B21" s="7" t="s">
        <v>44</v>
      </c>
      <c r="C21" s="17" t="s">
        <v>83</v>
      </c>
      <c r="D21" s="16"/>
      <c r="E21" s="22"/>
      <c r="F21" s="16">
        <v>-500</v>
      </c>
      <c r="G21" s="26"/>
      <c r="H21" s="16"/>
      <c r="I21" s="16"/>
      <c r="J21" s="26"/>
      <c r="K21" s="16"/>
      <c r="L21" s="16"/>
      <c r="M21" s="16">
        <f t="shared" si="0"/>
        <v>-500</v>
      </c>
    </row>
    <row r="22" spans="1:13" ht="21.75" customHeight="1">
      <c r="A22" s="7"/>
      <c r="B22" s="7" t="s">
        <v>47</v>
      </c>
      <c r="C22" s="17"/>
      <c r="D22" s="16"/>
      <c r="E22" s="22"/>
      <c r="F22" s="16"/>
      <c r="G22" s="17"/>
      <c r="H22" s="16"/>
      <c r="I22" s="16"/>
      <c r="J22" s="17" t="s">
        <v>84</v>
      </c>
      <c r="K22" s="16"/>
      <c r="L22" s="16">
        <v>-2500</v>
      </c>
      <c r="M22" s="16">
        <f t="shared" si="0"/>
        <v>-2500</v>
      </c>
    </row>
    <row r="23" spans="1:13" ht="21.75" customHeight="1">
      <c r="A23" s="7" t="s">
        <v>49</v>
      </c>
      <c r="B23" s="7" t="s">
        <v>50</v>
      </c>
      <c r="C23" s="17"/>
      <c r="D23" s="19"/>
      <c r="E23" s="16"/>
      <c r="F23" s="16"/>
      <c r="G23" s="17"/>
      <c r="H23" s="16"/>
      <c r="I23" s="16"/>
      <c r="J23" s="17"/>
      <c r="K23" s="16"/>
      <c r="L23" s="16"/>
      <c r="M23" s="16"/>
    </row>
    <row r="24" spans="1:13" ht="21.75" customHeight="1">
      <c r="A24" s="7"/>
      <c r="B24" s="7" t="s">
        <v>52</v>
      </c>
      <c r="C24" s="17"/>
      <c r="E24" s="14"/>
      <c r="F24" s="16"/>
      <c r="G24" s="26"/>
      <c r="I24" s="16"/>
      <c r="J24" s="26"/>
      <c r="K24" s="16"/>
      <c r="L24" s="16"/>
      <c r="M24" s="16"/>
    </row>
    <row r="25" spans="1:13" ht="21.75" customHeight="1">
      <c r="A25" s="7"/>
      <c r="B25" s="7" t="s">
        <v>54</v>
      </c>
      <c r="C25" s="17"/>
      <c r="D25" s="19"/>
      <c r="E25" s="16"/>
      <c r="F25" s="16"/>
      <c r="G25" s="26"/>
      <c r="H25" s="16"/>
      <c r="I25" s="16"/>
      <c r="J25" s="26"/>
      <c r="K25" s="16"/>
      <c r="L25" s="16"/>
      <c r="M25" s="16"/>
    </row>
    <row r="26" spans="1:13" ht="24.75" customHeight="1">
      <c r="A26" s="7"/>
      <c r="B26" s="7" t="s">
        <v>55</v>
      </c>
      <c r="C26" s="21"/>
      <c r="D26" s="19"/>
      <c r="E26" s="16"/>
      <c r="F26" s="16"/>
      <c r="G26" s="26"/>
      <c r="H26" s="16"/>
      <c r="I26" s="16"/>
      <c r="J26" s="17"/>
      <c r="K26" s="16"/>
      <c r="L26" s="16"/>
      <c r="M26" s="16"/>
    </row>
    <row r="27" spans="1:13" ht="21.75" customHeight="1">
      <c r="A27" s="7" t="s">
        <v>56</v>
      </c>
      <c r="B27" s="7" t="s">
        <v>57</v>
      </c>
      <c r="C27" s="17"/>
      <c r="D27" s="19"/>
      <c r="E27" s="16"/>
      <c r="F27" s="16"/>
      <c r="G27" s="17"/>
      <c r="H27" s="16"/>
      <c r="I27" s="16"/>
      <c r="J27" s="17"/>
      <c r="L27" s="16"/>
      <c r="M27" s="16"/>
    </row>
    <row r="28" spans="1:13" ht="21.75" customHeight="1">
      <c r="A28" s="7"/>
      <c r="B28" s="7" t="s">
        <v>58</v>
      </c>
      <c r="C28" s="17"/>
      <c r="D28" s="16"/>
      <c r="E28" s="18"/>
      <c r="F28" s="16"/>
      <c r="G28" s="26"/>
      <c r="H28" s="16"/>
      <c r="I28" s="16"/>
      <c r="J28" s="35"/>
      <c r="K28" s="16"/>
      <c r="L28" s="16"/>
      <c r="M28" s="16"/>
    </row>
    <row r="29" spans="1:13" ht="21.75" customHeight="1">
      <c r="A29" s="7"/>
      <c r="B29" s="7" t="s">
        <v>60</v>
      </c>
      <c r="C29" s="17"/>
      <c r="D29" s="19"/>
      <c r="E29" s="16"/>
      <c r="F29" s="16"/>
      <c r="G29" s="26"/>
      <c r="H29" s="16"/>
      <c r="I29" s="16"/>
      <c r="J29" s="26"/>
      <c r="K29" s="16"/>
      <c r="L29" s="16"/>
      <c r="M29" s="16"/>
    </row>
    <row r="30" spans="1:13" ht="21.75" customHeight="1">
      <c r="A30" s="7"/>
      <c r="B30" s="7" t="s">
        <v>62</v>
      </c>
      <c r="C30" s="17"/>
      <c r="D30" s="19"/>
      <c r="E30" s="16"/>
      <c r="F30" s="16"/>
      <c r="G30" s="17"/>
      <c r="H30" s="16"/>
      <c r="I30" s="16"/>
      <c r="J30" s="17"/>
      <c r="L30" s="16"/>
      <c r="M30" s="16"/>
    </row>
    <row r="31" spans="1:13" ht="21.75" customHeight="1">
      <c r="A31" s="7"/>
      <c r="B31" s="7" t="s">
        <v>63</v>
      </c>
      <c r="C31" s="17"/>
      <c r="D31" s="19"/>
      <c r="E31" s="16"/>
      <c r="F31" s="16"/>
      <c r="G31" s="17"/>
      <c r="H31" s="16"/>
      <c r="I31" s="16"/>
      <c r="J31" s="26"/>
      <c r="K31" s="14"/>
      <c r="L31" s="16"/>
      <c r="M31" s="16"/>
    </row>
    <row r="32" spans="1:13" ht="33.75" customHeight="1">
      <c r="A32" s="10" t="s">
        <v>85</v>
      </c>
      <c r="B32" s="29" t="s">
        <v>86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6"/>
    </row>
    <row r="33" spans="1:13" ht="30" customHeight="1">
      <c r="A33" s="10"/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7"/>
    </row>
  </sheetData>
  <sheetProtection/>
  <mergeCells count="22">
    <mergeCell ref="A2:M2"/>
    <mergeCell ref="A3:M3"/>
    <mergeCell ref="C4:F4"/>
    <mergeCell ref="G4:I4"/>
    <mergeCell ref="J4:L4"/>
    <mergeCell ref="D5:F5"/>
    <mergeCell ref="H5:I5"/>
    <mergeCell ref="K5:L5"/>
    <mergeCell ref="A7:B7"/>
    <mergeCell ref="A4:A6"/>
    <mergeCell ref="A8:A11"/>
    <mergeCell ref="A12:A17"/>
    <mergeCell ref="A18:A22"/>
    <mergeCell ref="A23:A26"/>
    <mergeCell ref="A27:A31"/>
    <mergeCell ref="A32:A33"/>
    <mergeCell ref="B4:B6"/>
    <mergeCell ref="C5:C6"/>
    <mergeCell ref="G5:G6"/>
    <mergeCell ref="J5:J6"/>
    <mergeCell ref="M5:M6"/>
    <mergeCell ref="B32:M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PBEM00</dc:creator>
  <cp:keywords/>
  <dc:description/>
  <cp:lastModifiedBy>Kerry</cp:lastModifiedBy>
  <dcterms:created xsi:type="dcterms:W3CDTF">2008-09-11T17:22:00Z</dcterms:created>
  <dcterms:modified xsi:type="dcterms:W3CDTF">2022-10-14T02:03:31Z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2052-11.1.0.12598</vt:lpwstr>
  </property>
  <property fmtid="{D5CDD505-2E9C-101B-9397-08002B2CF9AE}" pid="5" name="I">
    <vt:lpwstr>1488F1069EC34194A96F776C8CCD6CBB</vt:lpwstr>
  </property>
</Properties>
</file>