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一般预算收入计划调整表" sheetId="1" r:id="rId1"/>
    <sheet name="财力调整表" sheetId="2" r:id="rId2"/>
    <sheet name="一般预算支出计划调整表" sheetId="3" r:id="rId3"/>
    <sheet name="政府性基金收支调整表" sheetId="4" r:id="rId4"/>
  </sheets>
  <definedNames>
    <definedName name="_xlnm.Print_Area" localSheetId="2">'一般预算支出计划调整表'!$A$1:$I$31</definedName>
    <definedName name="_xlnm.Print_Titles" localSheetId="3">'政府性基金收支调整表'!$2:$5</definedName>
  </definedNames>
  <calcPr fullCalcOnLoad="1"/>
</workbook>
</file>

<file path=xl/sharedStrings.xml><?xml version="1.0" encoding="utf-8"?>
<sst xmlns="http://schemas.openxmlformats.org/spreadsheetml/2006/main" count="171" uniqueCount="158">
  <si>
    <t>附表1</t>
  </si>
  <si>
    <t>2023年安溪县一般公共预算收入调整表</t>
  </si>
  <si>
    <t>单位：万元</t>
  </si>
  <si>
    <t>科目</t>
  </si>
  <si>
    <t>2022年
完成数</t>
  </si>
  <si>
    <t>2023年预算数</t>
  </si>
  <si>
    <t>2023年预算调整数</t>
  </si>
  <si>
    <t>预算数</t>
  </si>
  <si>
    <t>比上年增加</t>
  </si>
  <si>
    <t>增长%</t>
  </si>
  <si>
    <t>预算
调整数</t>
  </si>
  <si>
    <t>比预算
增加</t>
  </si>
  <si>
    <t>比上年增长%</t>
  </si>
  <si>
    <t>一、税收收入</t>
  </si>
  <si>
    <t>1.增值税</t>
  </si>
  <si>
    <r>
      <t>2.</t>
    </r>
    <r>
      <rPr>
        <sz val="12"/>
        <rFont val="宋体"/>
        <family val="0"/>
      </rPr>
      <t>企业所得税</t>
    </r>
  </si>
  <si>
    <r>
      <t>3.</t>
    </r>
    <r>
      <rPr>
        <sz val="12"/>
        <rFont val="宋体"/>
        <family val="0"/>
      </rPr>
      <t>个人所得税</t>
    </r>
  </si>
  <si>
    <r>
      <t>4.</t>
    </r>
    <r>
      <rPr>
        <sz val="12"/>
        <rFont val="宋体"/>
        <family val="0"/>
      </rPr>
      <t>资源税</t>
    </r>
  </si>
  <si>
    <r>
      <t>5.</t>
    </r>
    <r>
      <rPr>
        <sz val="12"/>
        <rFont val="宋体"/>
        <family val="0"/>
      </rPr>
      <t>城市维护建设税</t>
    </r>
  </si>
  <si>
    <r>
      <t>6.</t>
    </r>
    <r>
      <rPr>
        <sz val="12"/>
        <rFont val="宋体"/>
        <family val="0"/>
      </rPr>
      <t>房产税</t>
    </r>
  </si>
  <si>
    <r>
      <t>7.</t>
    </r>
    <r>
      <rPr>
        <sz val="12"/>
        <rFont val="宋体"/>
        <family val="0"/>
      </rPr>
      <t>印花税</t>
    </r>
  </si>
  <si>
    <r>
      <t>8.</t>
    </r>
    <r>
      <rPr>
        <sz val="12"/>
        <rFont val="宋体"/>
        <family val="0"/>
      </rPr>
      <t>城镇土地使用税</t>
    </r>
  </si>
  <si>
    <r>
      <t>9.</t>
    </r>
    <r>
      <rPr>
        <sz val="12"/>
        <rFont val="宋体"/>
        <family val="0"/>
      </rPr>
      <t>土地增值税</t>
    </r>
  </si>
  <si>
    <r>
      <t>1</t>
    </r>
    <r>
      <rPr>
        <sz val="12"/>
        <rFont val="宋体"/>
        <family val="0"/>
      </rPr>
      <t>0.</t>
    </r>
    <r>
      <rPr>
        <sz val="12"/>
        <rFont val="宋体"/>
        <family val="0"/>
      </rPr>
      <t>车船税</t>
    </r>
  </si>
  <si>
    <r>
      <t>1</t>
    </r>
    <r>
      <rPr>
        <sz val="12"/>
        <rFont val="宋体"/>
        <family val="0"/>
      </rPr>
      <t>1.</t>
    </r>
    <r>
      <rPr>
        <sz val="12"/>
        <rFont val="宋体"/>
        <family val="0"/>
      </rPr>
      <t>耕地占用税</t>
    </r>
  </si>
  <si>
    <r>
      <t>1</t>
    </r>
    <r>
      <rPr>
        <sz val="12"/>
        <rFont val="宋体"/>
        <family val="0"/>
      </rPr>
      <t>2.</t>
    </r>
    <r>
      <rPr>
        <sz val="12"/>
        <rFont val="宋体"/>
        <family val="0"/>
      </rPr>
      <t>契税</t>
    </r>
  </si>
  <si>
    <r>
      <t>1</t>
    </r>
    <r>
      <rPr>
        <sz val="12"/>
        <rFont val="宋体"/>
        <family val="0"/>
      </rPr>
      <t>3</t>
    </r>
    <r>
      <rPr>
        <sz val="12"/>
        <rFont val="宋体"/>
        <family val="0"/>
      </rPr>
      <t>.环保税</t>
    </r>
  </si>
  <si>
    <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>.其他税收收入</t>
    </r>
  </si>
  <si>
    <t>二、非税收入</t>
  </si>
  <si>
    <t>1.专项收入</t>
  </si>
  <si>
    <t>其中：教育费附加收入</t>
  </si>
  <si>
    <t>2.行政事业性收费收入</t>
  </si>
  <si>
    <t>3.罚没收入</t>
  </si>
  <si>
    <t>4.国有资本经营收入</t>
  </si>
  <si>
    <t>5.国有资源（资产）有偿使用收入</t>
  </si>
  <si>
    <t>6.捐赠收入</t>
  </si>
  <si>
    <t>7.政府住房基金收入</t>
  </si>
  <si>
    <t>8.其他收入</t>
  </si>
  <si>
    <t>一般公共预算收入合计</t>
  </si>
  <si>
    <t>三、上划中央收入</t>
  </si>
  <si>
    <t>增值税</t>
  </si>
  <si>
    <t>企业所得税60%</t>
  </si>
  <si>
    <t>个人所得税60%</t>
  </si>
  <si>
    <t>消费税100%</t>
  </si>
  <si>
    <t>车购税100%</t>
  </si>
  <si>
    <t>一般公共预算总收入合计</t>
  </si>
  <si>
    <t>加：返还性补助</t>
  </si>
  <si>
    <t xml:space="preserve">    一般性转移支付补助</t>
  </si>
  <si>
    <t>　　省提前下达专项转移支付</t>
  </si>
  <si>
    <t>　　地方政府债券转贷收入</t>
  </si>
  <si>
    <t xml:space="preserve">    动用预算稳定调节基金</t>
  </si>
  <si>
    <t xml:space="preserve">    调入资金</t>
  </si>
  <si>
    <t xml:space="preserve">减：上解上级支出        </t>
  </si>
  <si>
    <t>　　地方政府债券转贷还本支出</t>
  </si>
  <si>
    <t>　　对县区转移性支出及补助</t>
  </si>
  <si>
    <t>一般公共预算财力</t>
  </si>
  <si>
    <t>附表2</t>
  </si>
  <si>
    <t>2023年安溪县一般公共预算财力调整表</t>
  </si>
  <si>
    <t>收入项目</t>
  </si>
  <si>
    <r>
      <t>202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年初
预算数</t>
    </r>
  </si>
  <si>
    <r>
      <t>202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年调整数</t>
    </r>
  </si>
  <si>
    <t>调整数</t>
  </si>
  <si>
    <t>比年初预算增加</t>
  </si>
  <si>
    <t>一般公共预算收入</t>
  </si>
  <si>
    <t>加：转移性收入</t>
  </si>
  <si>
    <t xml:space="preserve">  其中：返还性收入</t>
  </si>
  <si>
    <t>　　　　均衡性转移支付</t>
  </si>
  <si>
    <t>　　　　农村综合改革补助</t>
  </si>
  <si>
    <t>　　　　津贴补贴转移支付</t>
  </si>
  <si>
    <t>　　　　义务教育免学杂费转移支付</t>
  </si>
  <si>
    <t>　　　　调整工资和养老保险制度改革转移支付</t>
  </si>
  <si>
    <t>　　　　生态保护财力转移支付</t>
  </si>
  <si>
    <t>　　　　县级基本财力保障收入</t>
  </si>
  <si>
    <t>　　　　烟草公司结算收入等转移补助预计</t>
  </si>
  <si>
    <t>　　　　成品油价格和税费改革转移收入</t>
  </si>
  <si>
    <t>　　　　“六挂六奖”补助</t>
  </si>
  <si>
    <t xml:space="preserve">       增值税留抵退税及其他减税降费财力转移支付补助</t>
  </si>
  <si>
    <t>加：调入预算稳定调节基金</t>
  </si>
  <si>
    <t>　　新增一般债券转贷资金</t>
  </si>
  <si>
    <t>　　调入资金</t>
  </si>
  <si>
    <t>减：体制上缴省级预计</t>
  </si>
  <si>
    <t>年度财力合计</t>
  </si>
  <si>
    <t>附表3</t>
  </si>
  <si>
    <r>
      <t>202</t>
    </r>
    <r>
      <rPr>
        <b/>
        <sz val="20"/>
        <rFont val="宋体"/>
        <family val="0"/>
      </rPr>
      <t>3</t>
    </r>
    <r>
      <rPr>
        <b/>
        <sz val="20"/>
        <rFont val="宋体"/>
        <family val="0"/>
      </rPr>
      <t>年安溪县一般公共预算支出调整表</t>
    </r>
  </si>
  <si>
    <t>支出项目</t>
  </si>
  <si>
    <r>
      <t>202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年初预算数</t>
    </r>
  </si>
  <si>
    <t>预算调整数</t>
  </si>
  <si>
    <t>比年初预算调整数增加</t>
  </si>
  <si>
    <t>县本级</t>
  </si>
  <si>
    <t>加：省提前下达专项转移支付</t>
  </si>
  <si>
    <t>合计</t>
  </si>
  <si>
    <t>加：债务转贷收入安排的支出</t>
  </si>
  <si>
    <t xml:space="preserve">  一般公共服务支出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</si>
  <si>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</si>
  <si>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</si>
  <si>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</si>
  <si>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</si>
  <si>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</si>
  <si>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</si>
  <si>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</si>
  <si>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</si>
  <si>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</si>
  <si>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</si>
  <si>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</si>
  <si>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</si>
  <si>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</si>
  <si>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</si>
  <si>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</si>
  <si>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</si>
  <si>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</si>
  <si>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</si>
  <si>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灾害防治及应急管理支出</t>
  </si>
  <si>
    <t xml:space="preserve">  预备费</t>
  </si>
  <si>
    <t xml:space="preserve">  其它支出（类级）</t>
  </si>
  <si>
    <t xml:space="preserve">  债务付息支出</t>
  </si>
  <si>
    <t xml:space="preserve">  债务发行费用支出</t>
  </si>
  <si>
    <t>本年支出合计</t>
  </si>
  <si>
    <t>附表4</t>
  </si>
  <si>
    <r>
      <t>20</t>
    </r>
    <r>
      <rPr>
        <b/>
        <sz val="20"/>
        <rFont val="宋体"/>
        <family val="0"/>
      </rPr>
      <t>2</t>
    </r>
    <r>
      <rPr>
        <b/>
        <sz val="20"/>
        <rFont val="宋体"/>
        <family val="0"/>
      </rPr>
      <t>3</t>
    </r>
    <r>
      <rPr>
        <b/>
        <sz val="20"/>
        <rFont val="宋体"/>
        <family val="0"/>
      </rPr>
      <t>年安溪县政府性基金预算收支调整表</t>
    </r>
  </si>
  <si>
    <t>收　　入</t>
  </si>
  <si>
    <t>支　　出</t>
  </si>
  <si>
    <t>项目</t>
  </si>
  <si>
    <t>1.港口建设费收入</t>
  </si>
  <si>
    <t>一、城乡社区支出</t>
  </si>
  <si>
    <t>2.国有土地收益基金收入</t>
  </si>
  <si>
    <t>1.国有土地使用权出让收入安排的支出</t>
  </si>
  <si>
    <t>3.农业土地开发资金收入</t>
  </si>
  <si>
    <t>2.国有土地收益基金安排的支出</t>
  </si>
  <si>
    <t>4.国有土地使用权出让收入</t>
  </si>
  <si>
    <t>3.农业土地开发资金安排的支出</t>
  </si>
  <si>
    <t>5.彩票公益金收入</t>
  </si>
  <si>
    <t>4.城市基础设施配套费安排的支出</t>
  </si>
  <si>
    <t>其中：福利彩票公益金收入</t>
  </si>
  <si>
    <t>5.污水处理费安排的支出</t>
  </si>
  <si>
    <t xml:space="preserve">      体育彩票公益金收入</t>
  </si>
  <si>
    <t>二、交通运输支出</t>
  </si>
  <si>
    <t>6.城市基础设施配套费收入</t>
  </si>
  <si>
    <t>1.港口建设费及对应专项债务收入安排的支出</t>
  </si>
  <si>
    <t>7.污水处理费收入</t>
  </si>
  <si>
    <t>三、其他支出</t>
  </si>
  <si>
    <t>8.其他政府性基金收入</t>
  </si>
  <si>
    <t>1.其他政府性基金及对应专项债务收入安排的支出</t>
  </si>
  <si>
    <t>加：地方政府专项债务转贷收入</t>
  </si>
  <si>
    <t>　　其他地方自行试点项目收益专项债券收入安排的支出</t>
  </si>
  <si>
    <t>2.彩票公益金安排的支出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</si>
  <si>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用于社会福利的彩票公益金支出</t>
    </r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</si>
  <si>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用于体育事业的彩票公益金支出</t>
    </r>
  </si>
  <si>
    <t>四、债务付息支出</t>
  </si>
  <si>
    <r>
      <t>1.地方</t>
    </r>
    <r>
      <rPr>
        <sz val="11"/>
        <rFont val="宋体"/>
        <family val="0"/>
      </rPr>
      <t>政府专项债务</t>
    </r>
    <r>
      <rPr>
        <sz val="11"/>
        <rFont val="宋体"/>
        <family val="0"/>
      </rPr>
      <t>付息</t>
    </r>
    <r>
      <rPr>
        <sz val="11"/>
        <rFont val="宋体"/>
        <family val="0"/>
      </rPr>
      <t>支出</t>
    </r>
  </si>
  <si>
    <t>五、债务发行费用支出</t>
  </si>
  <si>
    <r>
      <rPr>
        <sz val="11"/>
        <rFont val="宋体"/>
        <family val="0"/>
      </rPr>
      <t>1.地方</t>
    </r>
    <r>
      <rPr>
        <sz val="11"/>
        <rFont val="宋体"/>
        <family val="0"/>
      </rPr>
      <t>政府专项债务</t>
    </r>
    <r>
      <rPr>
        <sz val="11"/>
        <rFont val="宋体"/>
        <family val="0"/>
      </rPr>
      <t>发行费</t>
    </r>
    <r>
      <rPr>
        <sz val="11"/>
        <rFont val="宋体"/>
        <family val="0"/>
      </rPr>
      <t>支出</t>
    </r>
  </si>
  <si>
    <t>六、转移性支出</t>
  </si>
  <si>
    <t>1.上解支出</t>
  </si>
  <si>
    <t>2.调出资金</t>
  </si>
  <si>
    <t>七、债务还本支出</t>
  </si>
  <si>
    <t>1.地方政府专项债务还本支出</t>
  </si>
  <si>
    <t>收入合计</t>
  </si>
  <si>
    <t>支出合计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</si>
</sst>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</numFmts>
  <fonts count="5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sz val="11"/>
      <name val="Arial"/>
      <family val="2"/>
    </font>
    <font>
      <sz val="11"/>
      <color indexed="1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20"/>
      <name val="方正小标宋简体"/>
      <family val="0"/>
    </font>
    <font>
      <b/>
      <sz val="20"/>
      <name val="黑体"/>
      <family val="3"/>
    </font>
    <font>
      <sz val="12"/>
      <name val="Arial"/>
      <family val="2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</cellStyleXfs>
  <cellXfs count="114">
    <xf numFmtId="0" fontId="0" fillId="0" borderId="0" xfId="0" applyAlignment="1">
      <alignment/>
    </xf>
    <xf numFmtId="0" fontId="0" fillId="33" borderId="0" xfId="63" applyFont="1" applyFill="1" applyAlignment="1" applyProtection="1">
      <alignment vertical="center"/>
      <protection locked="0"/>
    </xf>
    <xf numFmtId="0" fontId="0" fillId="0" borderId="0" xfId="63" applyFont="1" applyFill="1" applyAlignment="1" applyProtection="1">
      <alignment vertical="center"/>
      <protection locked="0"/>
    </xf>
    <xf numFmtId="0" fontId="1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horizontal="center"/>
      <protection/>
    </xf>
    <xf numFmtId="0" fontId="3" fillId="0" borderId="0" xfId="63" applyFont="1" applyFill="1" applyAlignment="1" applyProtection="1">
      <alignment vertical="center"/>
      <protection locked="0"/>
    </xf>
    <xf numFmtId="0" fontId="4" fillId="0" borderId="10" xfId="63" applyFont="1" applyFill="1" applyBorder="1" applyAlignment="1" applyProtection="1">
      <alignment horizontal="center" vertical="center"/>
      <protection locked="0"/>
    </xf>
    <xf numFmtId="0" fontId="1" fillId="0" borderId="10" xfId="63" applyFont="1" applyFill="1" applyBorder="1" applyAlignment="1" applyProtection="1">
      <alignment horizontal="left" vertical="center"/>
      <protection/>
    </xf>
    <xf numFmtId="176" fontId="1" fillId="0" borderId="10" xfId="63" applyNumberFormat="1" applyFont="1" applyBorder="1" applyAlignment="1" applyProtection="1">
      <alignment horizontal="right" vertical="center" wrapText="1"/>
      <protection locked="0"/>
    </xf>
    <xf numFmtId="0" fontId="1" fillId="0" borderId="10" xfId="63" applyFont="1" applyFill="1" applyBorder="1" applyAlignment="1" applyProtection="1">
      <alignment horizontal="left" vertical="center" wrapText="1"/>
      <protection/>
    </xf>
    <xf numFmtId="176" fontId="1" fillId="0" borderId="10" xfId="66" applyNumberFormat="1" applyFont="1" applyFill="1" applyBorder="1" applyAlignment="1" applyProtection="1">
      <alignment horizontal="right" vertical="center"/>
      <protection/>
    </xf>
    <xf numFmtId="176" fontId="1" fillId="0" borderId="10" xfId="63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67" applyFont="1" applyFill="1" applyBorder="1" applyAlignment="1" applyProtection="1">
      <alignment horizontal="left" vertical="center" wrapText="1"/>
      <protection/>
    </xf>
    <xf numFmtId="176" fontId="1" fillId="0" borderId="10" xfId="63" applyNumberFormat="1" applyFont="1" applyFill="1" applyBorder="1" applyAlignment="1" applyProtection="1">
      <alignment horizontal="right" vertical="center" wrapText="1"/>
      <protection/>
    </xf>
    <xf numFmtId="0" fontId="1" fillId="0" borderId="10" xfId="67" applyFont="1" applyFill="1" applyBorder="1" applyAlignment="1" applyProtection="1">
      <alignment vertical="center"/>
      <protection/>
    </xf>
    <xf numFmtId="0" fontId="0" fillId="0" borderId="10" xfId="63" applyFont="1" applyFill="1" applyBorder="1" applyAlignment="1" applyProtection="1">
      <alignment vertical="center"/>
      <protection locked="0"/>
    </xf>
    <xf numFmtId="3" fontId="1" fillId="33" borderId="10" xfId="63" applyNumberFormat="1" applyFont="1" applyFill="1" applyBorder="1" applyAlignment="1" applyProtection="1">
      <alignment vertical="center"/>
      <protection locked="0"/>
    </xf>
    <xf numFmtId="0" fontId="5" fillId="0" borderId="10" xfId="63" applyFont="1" applyFill="1" applyBorder="1" applyAlignment="1" applyProtection="1">
      <alignment horizontal="right" vertical="center"/>
      <protection/>
    </xf>
    <xf numFmtId="176" fontId="1" fillId="34" borderId="10" xfId="63" applyNumberFormat="1" applyFont="1" applyFill="1" applyBorder="1" applyAlignment="1" applyProtection="1">
      <alignment horizontal="right" vertical="center" wrapText="1"/>
      <protection locked="0"/>
    </xf>
    <xf numFmtId="1" fontId="1" fillId="0" borderId="10" xfId="63" applyNumberFormat="1" applyFont="1" applyFill="1" applyBorder="1" applyAlignment="1" applyProtection="1">
      <alignment horizontal="left" vertical="center"/>
      <protection locked="0"/>
    </xf>
    <xf numFmtId="1" fontId="1" fillId="0" borderId="10" xfId="63" applyNumberFormat="1" applyFont="1" applyFill="1" applyBorder="1" applyAlignment="1" applyProtection="1">
      <alignment vertical="center"/>
      <protection locked="0"/>
    </xf>
    <xf numFmtId="3" fontId="1" fillId="0" borderId="10" xfId="63" applyNumberFormat="1" applyFont="1" applyFill="1" applyBorder="1" applyAlignment="1" applyProtection="1">
      <alignment vertical="center"/>
      <protection locked="0"/>
    </xf>
    <xf numFmtId="176" fontId="0" fillId="0" borderId="10" xfId="63" applyNumberFormat="1" applyFont="1" applyFill="1" applyBorder="1" applyAlignment="1" applyProtection="1">
      <alignment vertical="center"/>
      <protection locked="0"/>
    </xf>
    <xf numFmtId="3" fontId="6" fillId="0" borderId="10" xfId="63" applyNumberFormat="1" applyFont="1" applyFill="1" applyBorder="1" applyAlignment="1" applyProtection="1">
      <alignment vertical="center"/>
      <protection locked="0"/>
    </xf>
    <xf numFmtId="0" fontId="5" fillId="0" borderId="10" xfId="63" applyFont="1" applyFill="1" applyBorder="1" applyAlignment="1" applyProtection="1">
      <alignment vertical="center"/>
      <protection locked="0"/>
    </xf>
    <xf numFmtId="0" fontId="1" fillId="0" borderId="10" xfId="63" applyFont="1" applyFill="1" applyBorder="1" applyAlignment="1" applyProtection="1">
      <alignment vertical="center"/>
      <protection locked="0"/>
    </xf>
    <xf numFmtId="3" fontId="1" fillId="0" borderId="10" xfId="63" applyNumberFormat="1" applyFont="1" applyFill="1" applyBorder="1" applyAlignment="1" applyProtection="1">
      <alignment horizontal="left" vertical="center"/>
      <protection locked="0"/>
    </xf>
    <xf numFmtId="0" fontId="7" fillId="35" borderId="10" xfId="63" applyFont="1" applyFill="1" applyBorder="1" applyAlignment="1" applyProtection="1">
      <alignment horizontal="center" vertical="center"/>
      <protection locked="0"/>
    </xf>
    <xf numFmtId="176" fontId="1" fillId="35" borderId="10" xfId="63" applyNumberFormat="1" applyFont="1" applyFill="1" applyBorder="1" applyAlignment="1" applyProtection="1">
      <alignment horizontal="right" vertical="center" wrapText="1"/>
      <protection locked="0"/>
    </xf>
    <xf numFmtId="176" fontId="0" fillId="0" borderId="0" xfId="63" applyNumberFormat="1" applyFont="1" applyFill="1" applyAlignment="1" applyProtection="1">
      <alignment vertical="center"/>
      <protection locked="0"/>
    </xf>
    <xf numFmtId="0" fontId="8" fillId="0" borderId="0" xfId="63" applyFont="1" applyFill="1">
      <alignment/>
      <protection/>
    </xf>
    <xf numFmtId="0" fontId="0" fillId="0" borderId="0" xfId="63" applyFont="1" applyFill="1">
      <alignment/>
      <protection/>
    </xf>
    <xf numFmtId="0" fontId="9" fillId="0" borderId="11" xfId="63" applyFont="1" applyFill="1" applyBorder="1" applyAlignment="1">
      <alignment horizontal="center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42" fontId="7" fillId="0" borderId="10" xfId="19" applyFont="1" applyFill="1" applyBorder="1" applyAlignment="1">
      <alignment horizontal="center" vertical="center" wrapText="1"/>
    </xf>
    <xf numFmtId="0" fontId="1" fillId="0" borderId="10" xfId="66" applyNumberFormat="1" applyFont="1" applyFill="1" applyBorder="1" applyAlignment="1" applyProtection="1">
      <alignment horizontal="left" vertical="center" wrapText="1"/>
      <protection/>
    </xf>
    <xf numFmtId="177" fontId="1" fillId="0" borderId="10" xfId="63" applyNumberFormat="1" applyFont="1" applyFill="1" applyBorder="1" applyAlignment="1">
      <alignment horizontal="right" vertical="center"/>
      <protection/>
    </xf>
    <xf numFmtId="176" fontId="1" fillId="0" borderId="10" xfId="63" applyNumberFormat="1" applyFont="1" applyFill="1" applyBorder="1" applyAlignment="1">
      <alignment horizontal="right" vertical="center"/>
      <protection/>
    </xf>
    <xf numFmtId="3" fontId="7" fillId="34" borderId="10" xfId="63" applyNumberFormat="1" applyFont="1" applyFill="1" applyBorder="1" applyAlignment="1">
      <alignment horizontal="center" vertical="center"/>
      <protection/>
    </xf>
    <xf numFmtId="176" fontId="7" fillId="34" borderId="10" xfId="63" applyNumberFormat="1" applyFont="1" applyFill="1" applyBorder="1" applyAlignment="1">
      <alignment horizontal="right" vertical="center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176" fontId="8" fillId="0" borderId="0" xfId="63" applyNumberFormat="1" applyFont="1" applyFill="1">
      <alignment/>
      <protection/>
    </xf>
    <xf numFmtId="0" fontId="8" fillId="0" borderId="0" xfId="63" applyFont="1">
      <alignment/>
      <protection/>
    </xf>
    <xf numFmtId="0" fontId="1" fillId="0" borderId="0" xfId="63" applyFont="1">
      <alignment/>
      <protection/>
    </xf>
    <xf numFmtId="0" fontId="10" fillId="0" borderId="0" xfId="63" applyFont="1" applyAlignment="1">
      <alignment horizontal="center"/>
      <protection/>
    </xf>
    <xf numFmtId="0" fontId="11" fillId="0" borderId="0" xfId="63" applyFont="1" applyAlignment="1">
      <alignment horizontal="center"/>
      <protection/>
    </xf>
    <xf numFmtId="0" fontId="12" fillId="0" borderId="15" xfId="63" applyFont="1" applyBorder="1" applyAlignment="1">
      <alignment horizontal="center" vertical="center"/>
      <protection/>
    </xf>
    <xf numFmtId="0" fontId="13" fillId="0" borderId="16" xfId="63" applyFont="1" applyFill="1" applyBorder="1" applyAlignment="1">
      <alignment horizontal="center" vertical="center" wrapText="1"/>
      <protection/>
    </xf>
    <xf numFmtId="0" fontId="13" fillId="0" borderId="17" xfId="63" applyFont="1" applyFill="1" applyBorder="1" applyAlignment="1">
      <alignment horizontal="center" vertical="center" wrapText="1"/>
      <protection/>
    </xf>
    <xf numFmtId="0" fontId="13" fillId="0" borderId="18" xfId="63" applyFont="1" applyFill="1" applyBorder="1" applyAlignment="1">
      <alignment horizontal="center" vertical="center"/>
      <protection/>
    </xf>
    <xf numFmtId="0" fontId="13" fillId="0" borderId="19" xfId="63" applyFont="1" applyFill="1" applyBorder="1" applyAlignment="1">
      <alignment horizontal="center" vertical="center"/>
      <protection/>
    </xf>
    <xf numFmtId="0" fontId="13" fillId="0" borderId="20" xfId="63" applyFont="1" applyFill="1" applyBorder="1" applyAlignment="1">
      <alignment horizontal="center" vertical="center" wrapText="1"/>
      <protection/>
    </xf>
    <xf numFmtId="0" fontId="13" fillId="0" borderId="14" xfId="63" applyFont="1" applyFill="1" applyBorder="1" applyAlignment="1">
      <alignment horizontal="center" vertical="center" wrapText="1"/>
      <protection/>
    </xf>
    <xf numFmtId="0" fontId="13" fillId="0" borderId="10" xfId="63" applyFont="1" applyFill="1" applyBorder="1" applyAlignment="1">
      <alignment horizontal="center" vertical="center" wrapText="1"/>
      <protection/>
    </xf>
    <xf numFmtId="0" fontId="13" fillId="0" borderId="21" xfId="63" applyFont="1" applyFill="1" applyBorder="1" applyAlignment="1">
      <alignment horizontal="center" vertical="center" wrapText="1"/>
      <protection/>
    </xf>
    <xf numFmtId="3" fontId="13" fillId="0" borderId="20" xfId="63" applyNumberFormat="1" applyFont="1" applyFill="1" applyBorder="1" applyAlignment="1">
      <alignment horizontal="center" vertical="center"/>
      <protection/>
    </xf>
    <xf numFmtId="176" fontId="1" fillId="0" borderId="10" xfId="63" applyNumberFormat="1" applyFont="1" applyFill="1" applyBorder="1" applyAlignment="1">
      <alignment horizontal="right" vertical="center" wrapText="1"/>
      <protection/>
    </xf>
    <xf numFmtId="176" fontId="1" fillId="0" borderId="21" xfId="63" applyNumberFormat="1" applyFont="1" applyFill="1" applyBorder="1" applyAlignment="1">
      <alignment horizontal="right" vertical="center" wrapText="1"/>
      <protection/>
    </xf>
    <xf numFmtId="3" fontId="7" fillId="0" borderId="20" xfId="63" applyNumberFormat="1" applyFont="1" applyFill="1" applyBorder="1" applyAlignment="1">
      <alignment horizontal="left" vertical="center"/>
      <protection/>
    </xf>
    <xf numFmtId="3" fontId="1" fillId="0" borderId="20" xfId="63" applyNumberFormat="1" applyFont="1" applyFill="1" applyBorder="1" applyAlignment="1">
      <alignment horizontal="left" vertical="center"/>
      <protection/>
    </xf>
    <xf numFmtId="176" fontId="1" fillId="0" borderId="10" xfId="63" applyNumberFormat="1" applyFont="1" applyFill="1" applyBorder="1" applyAlignment="1">
      <alignment vertical="center" wrapText="1"/>
      <protection/>
    </xf>
    <xf numFmtId="3" fontId="1" fillId="0" borderId="20" xfId="63" applyNumberFormat="1" applyFont="1" applyFill="1" applyBorder="1" applyAlignment="1">
      <alignment horizontal="left" vertical="center" wrapText="1"/>
      <protection/>
    </xf>
    <xf numFmtId="176" fontId="1" fillId="0" borderId="12" xfId="63" applyNumberFormat="1" applyFont="1" applyFill="1" applyBorder="1" applyAlignment="1">
      <alignment vertical="center" wrapText="1"/>
      <protection/>
    </xf>
    <xf numFmtId="3" fontId="1" fillId="0" borderId="22" xfId="63" applyNumberFormat="1" applyFont="1" applyFill="1" applyBorder="1" applyAlignment="1">
      <alignment horizontal="left" vertical="center" wrapText="1"/>
      <protection/>
    </xf>
    <xf numFmtId="176" fontId="1" fillId="34" borderId="12" xfId="63" applyNumberFormat="1" applyFont="1" applyFill="1" applyBorder="1" applyAlignment="1">
      <alignment vertical="center" wrapText="1"/>
      <protection/>
    </xf>
    <xf numFmtId="0" fontId="1" fillId="0" borderId="20" xfId="67" applyFont="1" applyBorder="1" applyAlignment="1" applyProtection="1">
      <alignment vertical="center"/>
      <protection locked="0"/>
    </xf>
    <xf numFmtId="0" fontId="1" fillId="0" borderId="22" xfId="67" applyFont="1" applyBorder="1" applyAlignment="1" applyProtection="1">
      <alignment vertical="center"/>
      <protection locked="0"/>
    </xf>
    <xf numFmtId="3" fontId="1" fillId="0" borderId="20" xfId="67" applyNumberFormat="1" applyFont="1" applyBorder="1" applyAlignment="1" applyProtection="1">
      <alignment vertical="center"/>
      <protection locked="0"/>
    </xf>
    <xf numFmtId="0" fontId="13" fillId="34" borderId="23" xfId="63" applyFont="1" applyFill="1" applyBorder="1" applyAlignment="1">
      <alignment horizontal="center" vertical="center"/>
      <protection/>
    </xf>
    <xf numFmtId="176" fontId="13" fillId="34" borderId="24" xfId="63" applyNumberFormat="1" applyFont="1" applyFill="1" applyBorder="1" applyAlignment="1">
      <alignment horizontal="right" vertical="center"/>
      <protection/>
    </xf>
    <xf numFmtId="176" fontId="13" fillId="34" borderId="25" xfId="63" applyNumberFormat="1" applyFont="1" applyFill="1" applyBorder="1" applyAlignment="1">
      <alignment horizontal="right" vertical="center"/>
      <protection/>
    </xf>
    <xf numFmtId="0" fontId="8" fillId="0" borderId="0" xfId="63" applyFont="1" applyFill="1" applyBorder="1" applyAlignment="1">
      <alignment horizontal="left" vertical="center"/>
      <protection/>
    </xf>
    <xf numFmtId="0" fontId="8" fillId="0" borderId="0" xfId="63" applyFont="1" applyBorder="1">
      <alignment/>
      <protection/>
    </xf>
    <xf numFmtId="0" fontId="0" fillId="0" borderId="0" xfId="63" applyFont="1" applyFill="1" applyAlignment="1">
      <alignment vertical="center"/>
      <protection/>
    </xf>
    <xf numFmtId="0" fontId="1" fillId="0" borderId="0" xfId="63" applyFont="1" applyFill="1" applyAlignment="1" applyProtection="1">
      <alignment vertical="center"/>
      <protection/>
    </xf>
    <xf numFmtId="0" fontId="0" fillId="0" borderId="0" xfId="63" applyFont="1" applyFill="1" applyAlignment="1" applyProtection="1">
      <alignment vertical="center"/>
      <protection/>
    </xf>
    <xf numFmtId="0" fontId="2" fillId="0" borderId="0" xfId="63" applyFont="1" applyFill="1" applyAlignment="1" applyProtection="1">
      <alignment horizontal="center" vertical="center"/>
      <protection/>
    </xf>
    <xf numFmtId="0" fontId="1" fillId="0" borderId="11" xfId="63" applyFont="1" applyFill="1" applyBorder="1" applyAlignment="1" applyProtection="1">
      <alignment horizontal="right" vertical="center"/>
      <protection/>
    </xf>
    <xf numFmtId="0" fontId="7" fillId="0" borderId="10" xfId="63" applyFont="1" applyFill="1" applyBorder="1" applyAlignment="1" applyProtection="1">
      <alignment horizontal="center" vertical="center" wrapText="1"/>
      <protection/>
    </xf>
    <xf numFmtId="0" fontId="7" fillId="0" borderId="12" xfId="63" applyFont="1" applyFill="1" applyBorder="1" applyAlignment="1" applyProtection="1">
      <alignment horizontal="center" vertical="center" wrapText="1"/>
      <protection/>
    </xf>
    <xf numFmtId="0" fontId="7" fillId="0" borderId="26" xfId="63" applyFont="1" applyFill="1" applyBorder="1" applyAlignment="1" applyProtection="1">
      <alignment horizontal="center" vertical="center"/>
      <protection/>
    </xf>
    <xf numFmtId="0" fontId="7" fillId="0" borderId="27" xfId="63" applyFont="1" applyFill="1" applyBorder="1" applyAlignment="1" applyProtection="1">
      <alignment horizontal="center" vertical="center"/>
      <protection/>
    </xf>
    <xf numFmtId="0" fontId="7" fillId="0" borderId="28" xfId="63" applyFont="1" applyFill="1" applyBorder="1" applyAlignment="1" applyProtection="1">
      <alignment horizontal="center" vertical="center"/>
      <protection/>
    </xf>
    <xf numFmtId="0" fontId="7" fillId="0" borderId="14" xfId="63" applyFont="1" applyFill="1" applyBorder="1" applyAlignment="1" applyProtection="1">
      <alignment horizontal="center" vertical="center" wrapText="1"/>
      <protection/>
    </xf>
    <xf numFmtId="178" fontId="7" fillId="0" borderId="10" xfId="63" applyNumberFormat="1" applyFont="1" applyFill="1" applyBorder="1" applyAlignment="1" applyProtection="1">
      <alignment horizontal="center" vertical="center" wrapText="1"/>
      <protection/>
    </xf>
    <xf numFmtId="0" fontId="7" fillId="35" borderId="10" xfId="63" applyFont="1" applyFill="1" applyBorder="1" applyAlignment="1" applyProtection="1">
      <alignment horizontal="left" vertical="center" wrapText="1"/>
      <protection/>
    </xf>
    <xf numFmtId="176" fontId="1" fillId="35" borderId="14" xfId="63" applyNumberFormat="1" applyFont="1" applyFill="1" applyBorder="1" applyAlignment="1" applyProtection="1">
      <alignment horizontal="right" vertical="center" wrapText="1"/>
      <protection/>
    </xf>
    <xf numFmtId="179" fontId="1" fillId="35" borderId="26" xfId="63" applyNumberFormat="1" applyFont="1" applyFill="1" applyBorder="1" applyAlignment="1" applyProtection="1">
      <alignment horizontal="right" vertical="center" wrapText="1"/>
      <protection/>
    </xf>
    <xf numFmtId="178" fontId="0" fillId="35" borderId="10" xfId="63" applyNumberFormat="1" applyFont="1" applyFill="1" applyBorder="1" applyAlignment="1" applyProtection="1">
      <alignment vertical="center"/>
      <protection locked="0"/>
    </xf>
    <xf numFmtId="0" fontId="1" fillId="0" borderId="10" xfId="63" applyFont="1" applyFill="1" applyBorder="1" applyAlignment="1" applyProtection="1">
      <alignment horizontal="left" vertical="center" wrapText="1"/>
      <protection locked="0"/>
    </xf>
    <xf numFmtId="176" fontId="1" fillId="0" borderId="14" xfId="63" applyNumberFormat="1" applyFont="1" applyFill="1" applyBorder="1" applyAlignment="1" applyProtection="1">
      <alignment horizontal="right" vertical="center" wrapText="1"/>
      <protection locked="0"/>
    </xf>
    <xf numFmtId="179" fontId="1" fillId="0" borderId="26" xfId="63" applyNumberFormat="1" applyFont="1" applyFill="1" applyBorder="1" applyAlignment="1" applyProtection="1">
      <alignment horizontal="right" vertical="center" wrapText="1"/>
      <protection/>
    </xf>
    <xf numFmtId="178" fontId="0" fillId="0" borderId="10" xfId="63" applyNumberFormat="1" applyFont="1" applyFill="1" applyBorder="1" applyAlignment="1" applyProtection="1">
      <alignment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1" fillId="0" borderId="14" xfId="63" applyNumberFormat="1" applyFont="1" applyFill="1" applyBorder="1" applyAlignment="1" applyProtection="1">
      <alignment horizontal="right" vertical="center"/>
      <protection/>
    </xf>
    <xf numFmtId="176" fontId="1" fillId="35" borderId="10" xfId="63" applyNumberFormat="1" applyFont="1" applyFill="1" applyBorder="1" applyAlignment="1" applyProtection="1">
      <alignment horizontal="right" vertical="center" wrapText="1"/>
      <protection/>
    </xf>
    <xf numFmtId="176" fontId="0" fillId="35" borderId="10" xfId="63" applyNumberFormat="1" applyFont="1" applyFill="1" applyBorder="1" applyAlignment="1" applyProtection="1">
      <alignment vertical="center"/>
      <protection locked="0"/>
    </xf>
    <xf numFmtId="3" fontId="7" fillId="35" borderId="10" xfId="63" applyNumberFormat="1" applyFont="1" applyFill="1" applyBorder="1" applyAlignment="1" applyProtection="1">
      <alignment horizontal="center" vertical="center"/>
      <protection/>
    </xf>
    <xf numFmtId="3" fontId="7" fillId="35" borderId="10" xfId="63" applyNumberFormat="1" applyFont="1" applyFill="1" applyBorder="1" applyAlignment="1" applyProtection="1">
      <alignment horizontal="left" vertical="center"/>
      <protection/>
    </xf>
    <xf numFmtId="176" fontId="1" fillId="0" borderId="14" xfId="63" applyNumberFormat="1" applyFont="1" applyFill="1" applyBorder="1" applyAlignment="1" applyProtection="1">
      <alignment horizontal="right" vertical="center" wrapText="1"/>
      <protection/>
    </xf>
    <xf numFmtId="0" fontId="1" fillId="0" borderId="20" xfId="63" applyFont="1" applyFill="1" applyBorder="1" applyAlignment="1">
      <alignment horizontal="left" vertical="center"/>
      <protection/>
    </xf>
    <xf numFmtId="176" fontId="1" fillId="0" borderId="28" xfId="63" applyNumberFormat="1" applyFont="1" applyFill="1" applyBorder="1" applyAlignment="1">
      <alignment horizontal="right" vertical="center" wrapText="1"/>
      <protection/>
    </xf>
    <xf numFmtId="178" fontId="1" fillId="0" borderId="26" xfId="63" applyNumberFormat="1" applyFont="1" applyFill="1" applyBorder="1" applyAlignment="1">
      <alignment horizontal="right" vertical="center"/>
      <protection/>
    </xf>
    <xf numFmtId="1" fontId="1" fillId="0" borderId="10" xfId="65" applyNumberFormat="1" applyFont="1" applyFill="1" applyBorder="1" applyAlignment="1" applyProtection="1">
      <alignment vertical="center"/>
      <protection locked="0"/>
    </xf>
    <xf numFmtId="0" fontId="1" fillId="0" borderId="10" xfId="67" applyFont="1" applyBorder="1" applyAlignment="1" applyProtection="1">
      <alignment vertical="center"/>
      <protection locked="0"/>
    </xf>
    <xf numFmtId="3" fontId="1" fillId="0" borderId="10" xfId="67" applyNumberFormat="1" applyFont="1" applyBorder="1" applyAlignment="1" applyProtection="1">
      <alignment vertical="center"/>
      <protection locked="0"/>
    </xf>
    <xf numFmtId="1" fontId="7" fillId="34" borderId="10" xfId="63" applyNumberFormat="1" applyFont="1" applyFill="1" applyBorder="1" applyAlignment="1" applyProtection="1">
      <alignment horizontal="center" vertical="center"/>
      <protection/>
    </xf>
    <xf numFmtId="176" fontId="1" fillId="34" borderId="10" xfId="63" applyNumberFormat="1" applyFont="1" applyFill="1" applyBorder="1" applyAlignment="1" applyProtection="1">
      <alignment horizontal="right" vertical="center" wrapText="1"/>
      <protection/>
    </xf>
    <xf numFmtId="179" fontId="1" fillId="34" borderId="26" xfId="63" applyNumberFormat="1" applyFont="1" applyFill="1" applyBorder="1" applyAlignment="1" applyProtection="1">
      <alignment horizontal="right" vertical="center" wrapText="1"/>
      <protection/>
    </xf>
    <xf numFmtId="178" fontId="0" fillId="34" borderId="10" xfId="63" applyNumberFormat="1" applyFont="1" applyFill="1" applyBorder="1" applyAlignment="1" applyProtection="1">
      <alignment vertical="center"/>
      <protection locked="0"/>
    </xf>
    <xf numFmtId="0" fontId="8" fillId="0" borderId="0" xfId="63" applyFont="1" applyAlignment="1" applyProtection="1">
      <alignment vertical="center"/>
      <protection locked="0"/>
    </xf>
    <xf numFmtId="176" fontId="8" fillId="0" borderId="0" xfId="63" applyNumberFormat="1" applyFont="1" applyAlignment="1" applyProtection="1">
      <alignment vertical="center"/>
      <protection locked="0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常规 2" xfId="64"/>
    <cellStyle name="常规_2001年收支预计及2002年 市预算收支及增长计划" xfId="65"/>
    <cellStyle name="常规_2014年月报表样" xfId="66"/>
    <cellStyle name="样式 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Zeros="0" tabSelected="1" workbookViewId="0" topLeftCell="A1">
      <selection activeCell="F46" sqref="F46"/>
    </sheetView>
  </sheetViews>
  <sheetFormatPr defaultColWidth="9.00390625" defaultRowHeight="14.25"/>
  <cols>
    <col min="1" max="1" width="27.75390625" style="2" customWidth="1"/>
    <col min="2" max="2" width="9.375" style="2" customWidth="1"/>
    <col min="3" max="3" width="9.50390625" style="2" customWidth="1"/>
    <col min="4" max="4" width="8.625" style="2" customWidth="1"/>
    <col min="5" max="5" width="8.25390625" style="2" customWidth="1"/>
    <col min="6" max="6" width="9.50390625" style="2" bestFit="1" customWidth="1"/>
    <col min="7" max="7" width="9.75390625" style="2" customWidth="1"/>
    <col min="8" max="16384" width="9.00390625" style="2" customWidth="1"/>
  </cols>
  <sheetData>
    <row r="1" spans="1:5" ht="15.75" customHeight="1">
      <c r="A1" s="76" t="s">
        <v>0</v>
      </c>
      <c r="B1" s="77"/>
      <c r="C1" s="77"/>
      <c r="D1" s="76"/>
      <c r="E1" s="77"/>
    </row>
    <row r="2" spans="1:8" ht="24" customHeight="1">
      <c r="A2" s="78" t="s">
        <v>1</v>
      </c>
      <c r="B2" s="78"/>
      <c r="C2" s="78"/>
      <c r="D2" s="78"/>
      <c r="E2" s="78"/>
      <c r="F2" s="78"/>
      <c r="G2" s="78"/>
      <c r="H2" s="78"/>
    </row>
    <row r="3" spans="1:8" ht="14.25">
      <c r="A3" s="77"/>
      <c r="B3" s="77"/>
      <c r="C3" s="76"/>
      <c r="D3" s="79" t="s">
        <v>2</v>
      </c>
      <c r="E3" s="79"/>
      <c r="F3" s="79"/>
      <c r="G3" s="79"/>
      <c r="H3" s="79"/>
    </row>
    <row r="4" spans="1:8" ht="19.5" customHeight="1">
      <c r="A4" s="80" t="s">
        <v>3</v>
      </c>
      <c r="B4" s="81" t="s">
        <v>4</v>
      </c>
      <c r="C4" s="82" t="s">
        <v>5</v>
      </c>
      <c r="D4" s="83"/>
      <c r="E4" s="84"/>
      <c r="F4" s="82" t="s">
        <v>6</v>
      </c>
      <c r="G4" s="83"/>
      <c r="H4" s="84"/>
    </row>
    <row r="5" spans="1:8" ht="30" customHeight="1">
      <c r="A5" s="80"/>
      <c r="B5" s="85"/>
      <c r="C5" s="80" t="s">
        <v>7</v>
      </c>
      <c r="D5" s="80" t="s">
        <v>8</v>
      </c>
      <c r="E5" s="86" t="s">
        <v>9</v>
      </c>
      <c r="F5" s="80" t="s">
        <v>10</v>
      </c>
      <c r="G5" s="80" t="s">
        <v>11</v>
      </c>
      <c r="H5" s="86" t="s">
        <v>12</v>
      </c>
    </row>
    <row r="6" spans="1:8" ht="15" customHeight="1">
      <c r="A6" s="87" t="s">
        <v>13</v>
      </c>
      <c r="B6" s="88">
        <f>SUM(B7,B8:B20)</f>
        <v>204929</v>
      </c>
      <c r="C6" s="88">
        <f>SUM(C7,C8:C20)</f>
        <v>229200</v>
      </c>
      <c r="D6" s="88">
        <f>SUM(D7,D8:D20)</f>
        <v>24922</v>
      </c>
      <c r="E6" s="89">
        <f aca="true" t="shared" si="0" ref="E6:E45">IF(B6=0,,D6/B6*100)</f>
        <v>12.161285128019948</v>
      </c>
      <c r="F6" s="88">
        <f>SUM(F7,F8:F20)</f>
        <v>227100</v>
      </c>
      <c r="G6" s="88">
        <f>SUM(G7,G8:G20)</f>
        <v>-2100</v>
      </c>
      <c r="H6" s="90">
        <f>F6/B6*100-100</f>
        <v>10.818868974132513</v>
      </c>
    </row>
    <row r="7" spans="1:8" ht="15" customHeight="1">
      <c r="A7" s="91" t="s">
        <v>14</v>
      </c>
      <c r="B7" s="92">
        <v>56050</v>
      </c>
      <c r="C7" s="92">
        <v>80000</v>
      </c>
      <c r="D7" s="13">
        <f aca="true" t="shared" si="1" ref="D7:D45">C7-B7</f>
        <v>23950</v>
      </c>
      <c r="E7" s="93">
        <f t="shared" si="0"/>
        <v>42.72970561998216</v>
      </c>
      <c r="F7" s="92">
        <v>68500</v>
      </c>
      <c r="G7" s="22">
        <f aca="true" t="shared" si="2" ref="G7:G46">F7-C7</f>
        <v>-11500</v>
      </c>
      <c r="H7" s="94">
        <f aca="true" t="shared" si="3" ref="H7:H45">F7/B7*100-100</f>
        <v>22.21231043710972</v>
      </c>
    </row>
    <row r="8" spans="1:8" ht="15" customHeight="1">
      <c r="A8" s="91" t="s">
        <v>15</v>
      </c>
      <c r="B8" s="95">
        <v>47758</v>
      </c>
      <c r="C8" s="92">
        <v>34000</v>
      </c>
      <c r="D8" s="13">
        <f t="shared" si="1"/>
        <v>-13758</v>
      </c>
      <c r="E8" s="93">
        <f t="shared" si="0"/>
        <v>-28.807739017546798</v>
      </c>
      <c r="F8" s="92">
        <v>27000</v>
      </c>
      <c r="G8" s="22">
        <f t="shared" si="2"/>
        <v>-7000</v>
      </c>
      <c r="H8" s="94">
        <f t="shared" si="3"/>
        <v>-43.464969219816574</v>
      </c>
    </row>
    <row r="9" spans="1:8" ht="15" customHeight="1">
      <c r="A9" s="91" t="s">
        <v>16</v>
      </c>
      <c r="B9" s="95">
        <v>4537</v>
      </c>
      <c r="C9" s="92">
        <v>4500</v>
      </c>
      <c r="D9" s="13">
        <f t="shared" si="1"/>
        <v>-37</v>
      </c>
      <c r="E9" s="93">
        <f t="shared" si="0"/>
        <v>-0.8155168613621335</v>
      </c>
      <c r="F9" s="92">
        <v>5500</v>
      </c>
      <c r="G9" s="22">
        <f t="shared" si="2"/>
        <v>1000</v>
      </c>
      <c r="H9" s="94">
        <f t="shared" si="3"/>
        <v>21.2254793916685</v>
      </c>
    </row>
    <row r="10" spans="1:8" ht="15" customHeight="1">
      <c r="A10" s="91" t="s">
        <v>17</v>
      </c>
      <c r="B10" s="95">
        <v>484</v>
      </c>
      <c r="C10" s="92">
        <v>600</v>
      </c>
      <c r="D10" s="13">
        <f t="shared" si="1"/>
        <v>116</v>
      </c>
      <c r="E10" s="93">
        <f t="shared" si="0"/>
        <v>23.96694214876033</v>
      </c>
      <c r="F10" s="92">
        <v>160</v>
      </c>
      <c r="G10" s="22">
        <f t="shared" si="2"/>
        <v>-440</v>
      </c>
      <c r="H10" s="94">
        <f t="shared" si="3"/>
        <v>-66.94214876033058</v>
      </c>
    </row>
    <row r="11" spans="1:8" ht="15" customHeight="1">
      <c r="A11" s="91" t="s">
        <v>18</v>
      </c>
      <c r="B11" s="95">
        <v>6289</v>
      </c>
      <c r="C11" s="92">
        <v>7000</v>
      </c>
      <c r="D11" s="13">
        <f t="shared" si="1"/>
        <v>711</v>
      </c>
      <c r="E11" s="93">
        <f t="shared" si="0"/>
        <v>11.305453967244395</v>
      </c>
      <c r="F11" s="92">
        <v>6500</v>
      </c>
      <c r="G11" s="22">
        <f t="shared" si="2"/>
        <v>-500</v>
      </c>
      <c r="H11" s="94">
        <f t="shared" si="3"/>
        <v>3.3550643981555197</v>
      </c>
    </row>
    <row r="12" spans="1:8" ht="15" customHeight="1">
      <c r="A12" s="91" t="s">
        <v>19</v>
      </c>
      <c r="B12" s="95">
        <v>9115</v>
      </c>
      <c r="C12" s="92">
        <v>10000</v>
      </c>
      <c r="D12" s="13">
        <f t="shared" si="1"/>
        <v>885</v>
      </c>
      <c r="E12" s="93">
        <f t="shared" si="0"/>
        <v>9.70927043335162</v>
      </c>
      <c r="F12" s="92">
        <v>9600</v>
      </c>
      <c r="G12" s="22">
        <f t="shared" si="2"/>
        <v>-400</v>
      </c>
      <c r="H12" s="94">
        <f t="shared" si="3"/>
        <v>5.320899616017556</v>
      </c>
    </row>
    <row r="13" spans="1:8" ht="15" customHeight="1">
      <c r="A13" s="91" t="s">
        <v>20</v>
      </c>
      <c r="B13" s="95">
        <v>2820</v>
      </c>
      <c r="C13" s="92">
        <v>3300</v>
      </c>
      <c r="D13" s="13">
        <f t="shared" si="1"/>
        <v>480</v>
      </c>
      <c r="E13" s="93">
        <f t="shared" si="0"/>
        <v>17.02127659574468</v>
      </c>
      <c r="F13" s="92">
        <v>2800</v>
      </c>
      <c r="G13" s="22">
        <f t="shared" si="2"/>
        <v>-500</v>
      </c>
      <c r="H13" s="94">
        <f t="shared" si="3"/>
        <v>-0.7092198581560325</v>
      </c>
    </row>
    <row r="14" spans="1:8" ht="15" customHeight="1">
      <c r="A14" s="91" t="s">
        <v>21</v>
      </c>
      <c r="B14" s="95">
        <v>4927</v>
      </c>
      <c r="C14" s="92">
        <v>5400</v>
      </c>
      <c r="D14" s="13">
        <f t="shared" si="1"/>
        <v>473</v>
      </c>
      <c r="E14" s="93">
        <f t="shared" si="0"/>
        <v>9.600162370610919</v>
      </c>
      <c r="F14" s="92">
        <v>5200</v>
      </c>
      <c r="G14" s="22">
        <f t="shared" si="2"/>
        <v>-200</v>
      </c>
      <c r="H14" s="94">
        <f t="shared" si="3"/>
        <v>5.540897097625333</v>
      </c>
    </row>
    <row r="15" spans="1:8" ht="15" customHeight="1">
      <c r="A15" s="91" t="s">
        <v>22</v>
      </c>
      <c r="B15" s="95">
        <v>44878</v>
      </c>
      <c r="C15" s="92">
        <v>52400</v>
      </c>
      <c r="D15" s="13">
        <f t="shared" si="1"/>
        <v>7522</v>
      </c>
      <c r="E15" s="93">
        <f t="shared" si="0"/>
        <v>16.760996479343998</v>
      </c>
      <c r="F15" s="92">
        <v>69310</v>
      </c>
      <c r="G15" s="22">
        <f t="shared" si="2"/>
        <v>16910</v>
      </c>
      <c r="H15" s="94">
        <f t="shared" si="3"/>
        <v>54.440928740139924</v>
      </c>
    </row>
    <row r="16" spans="1:8" ht="15" customHeight="1">
      <c r="A16" s="91" t="s">
        <v>23</v>
      </c>
      <c r="B16" s="95">
        <v>3786</v>
      </c>
      <c r="C16" s="92">
        <v>4200</v>
      </c>
      <c r="D16" s="13">
        <f t="shared" si="1"/>
        <v>414</v>
      </c>
      <c r="E16" s="93">
        <f t="shared" si="0"/>
        <v>10.935023771790808</v>
      </c>
      <c r="F16" s="92">
        <v>3700</v>
      </c>
      <c r="G16" s="22">
        <f t="shared" si="2"/>
        <v>-500</v>
      </c>
      <c r="H16" s="94">
        <f t="shared" si="3"/>
        <v>-2.271526677231904</v>
      </c>
    </row>
    <row r="17" spans="1:8" ht="15" customHeight="1">
      <c r="A17" s="91" t="s">
        <v>24</v>
      </c>
      <c r="B17" s="95">
        <v>1677</v>
      </c>
      <c r="C17" s="92">
        <v>2200</v>
      </c>
      <c r="D17" s="13">
        <f t="shared" si="1"/>
        <v>523</v>
      </c>
      <c r="E17" s="93">
        <f t="shared" si="0"/>
        <v>31.186642814549792</v>
      </c>
      <c r="F17" s="92">
        <v>8500</v>
      </c>
      <c r="G17" s="22">
        <f t="shared" si="2"/>
        <v>6300</v>
      </c>
      <c r="H17" s="94">
        <f t="shared" si="3"/>
        <v>406.8574836016697</v>
      </c>
    </row>
    <row r="18" spans="1:8" ht="15" customHeight="1">
      <c r="A18" s="91" t="s">
        <v>25</v>
      </c>
      <c r="B18" s="95">
        <v>21534</v>
      </c>
      <c r="C18" s="92">
        <v>25000</v>
      </c>
      <c r="D18" s="13">
        <f t="shared" si="1"/>
        <v>3466</v>
      </c>
      <c r="E18" s="93">
        <f t="shared" si="0"/>
        <v>16.095476920219188</v>
      </c>
      <c r="F18" s="92">
        <v>20000</v>
      </c>
      <c r="G18" s="22">
        <f t="shared" si="2"/>
        <v>-5000</v>
      </c>
      <c r="H18" s="94">
        <f t="shared" si="3"/>
        <v>-7.123618463824656</v>
      </c>
    </row>
    <row r="19" spans="1:8" ht="15" customHeight="1">
      <c r="A19" s="91" t="s">
        <v>26</v>
      </c>
      <c r="B19" s="95">
        <v>423</v>
      </c>
      <c r="C19" s="92">
        <v>600</v>
      </c>
      <c r="D19" s="13">
        <f t="shared" si="1"/>
        <v>177</v>
      </c>
      <c r="E19" s="93">
        <f t="shared" si="0"/>
        <v>41.843971631205676</v>
      </c>
      <c r="F19" s="92">
        <v>330</v>
      </c>
      <c r="G19" s="22">
        <f t="shared" si="2"/>
        <v>-270</v>
      </c>
      <c r="H19" s="94">
        <f t="shared" si="3"/>
        <v>-21.98581560283688</v>
      </c>
    </row>
    <row r="20" spans="1:8" ht="15" customHeight="1">
      <c r="A20" s="91" t="s">
        <v>27</v>
      </c>
      <c r="B20" s="96">
        <v>651</v>
      </c>
      <c r="C20" s="92"/>
      <c r="D20" s="13"/>
      <c r="E20" s="93"/>
      <c r="F20" s="92"/>
      <c r="G20" s="22">
        <f t="shared" si="2"/>
        <v>0</v>
      </c>
      <c r="H20" s="94">
        <f t="shared" si="3"/>
        <v>-100</v>
      </c>
    </row>
    <row r="21" spans="1:8" ht="15" customHeight="1">
      <c r="A21" s="87" t="s">
        <v>28</v>
      </c>
      <c r="B21" s="88">
        <f>SUM(B22,B24:B30)</f>
        <v>110392</v>
      </c>
      <c r="C21" s="88">
        <f>SUM(C22,C24:C30)</f>
        <v>104700</v>
      </c>
      <c r="D21" s="97">
        <f t="shared" si="1"/>
        <v>-5692</v>
      </c>
      <c r="E21" s="89">
        <f t="shared" si="0"/>
        <v>-5.156170737009928</v>
      </c>
      <c r="F21" s="88">
        <f>SUM(F22,F24:F30)</f>
        <v>146000</v>
      </c>
      <c r="G21" s="98">
        <f t="shared" si="2"/>
        <v>41300</v>
      </c>
      <c r="H21" s="90">
        <f t="shared" si="3"/>
        <v>32.2559605768534</v>
      </c>
    </row>
    <row r="22" spans="1:8" ht="15" customHeight="1">
      <c r="A22" s="91" t="s">
        <v>29</v>
      </c>
      <c r="B22" s="92">
        <v>20079</v>
      </c>
      <c r="C22" s="58">
        <v>24500</v>
      </c>
      <c r="D22" s="13">
        <f t="shared" si="1"/>
        <v>4421</v>
      </c>
      <c r="E22" s="93">
        <f t="shared" si="0"/>
        <v>22.01802878629414</v>
      </c>
      <c r="F22" s="58">
        <v>10900</v>
      </c>
      <c r="G22" s="22">
        <f t="shared" si="2"/>
        <v>-13600</v>
      </c>
      <c r="H22" s="94">
        <f t="shared" si="3"/>
        <v>-45.71442800936302</v>
      </c>
    </row>
    <row r="23" spans="1:8" ht="15" customHeight="1">
      <c r="A23" s="91" t="s">
        <v>30</v>
      </c>
      <c r="B23" s="92">
        <v>3754</v>
      </c>
      <c r="C23" s="58">
        <v>4500</v>
      </c>
      <c r="D23" s="13">
        <f t="shared" si="1"/>
        <v>746</v>
      </c>
      <c r="E23" s="93">
        <f t="shared" si="0"/>
        <v>19.872136387852958</v>
      </c>
      <c r="F23" s="58">
        <v>3900</v>
      </c>
      <c r="G23" s="22">
        <f t="shared" si="2"/>
        <v>-600</v>
      </c>
      <c r="H23" s="94">
        <f t="shared" si="3"/>
        <v>3.889184869472558</v>
      </c>
    </row>
    <row r="24" spans="1:8" ht="15" customHeight="1">
      <c r="A24" s="91" t="s">
        <v>31</v>
      </c>
      <c r="B24" s="92">
        <v>14511</v>
      </c>
      <c r="C24" s="58">
        <v>14000</v>
      </c>
      <c r="D24" s="13">
        <f t="shared" si="1"/>
        <v>-511</v>
      </c>
      <c r="E24" s="93">
        <f t="shared" si="0"/>
        <v>-3.5214664737095993</v>
      </c>
      <c r="F24" s="58">
        <v>12500</v>
      </c>
      <c r="G24" s="22">
        <f t="shared" si="2"/>
        <v>-1500</v>
      </c>
      <c r="H24" s="94">
        <f t="shared" si="3"/>
        <v>-13.858452208669277</v>
      </c>
    </row>
    <row r="25" spans="1:8" ht="15" customHeight="1">
      <c r="A25" s="91" t="s">
        <v>32</v>
      </c>
      <c r="B25" s="92">
        <v>15131</v>
      </c>
      <c r="C25" s="58">
        <v>20000</v>
      </c>
      <c r="D25" s="13">
        <f t="shared" si="1"/>
        <v>4869</v>
      </c>
      <c r="E25" s="93">
        <f t="shared" si="0"/>
        <v>32.17897032582116</v>
      </c>
      <c r="F25" s="58">
        <v>25300</v>
      </c>
      <c r="G25" s="22">
        <f t="shared" si="2"/>
        <v>5300</v>
      </c>
      <c r="H25" s="94">
        <f t="shared" si="3"/>
        <v>67.20639746216378</v>
      </c>
    </row>
    <row r="26" spans="1:8" ht="15" customHeight="1">
      <c r="A26" s="91" t="s">
        <v>33</v>
      </c>
      <c r="B26" s="92"/>
      <c r="C26" s="58"/>
      <c r="D26" s="13">
        <f t="shared" si="1"/>
        <v>0</v>
      </c>
      <c r="E26" s="93">
        <f t="shared" si="0"/>
        <v>0</v>
      </c>
      <c r="F26" s="58"/>
      <c r="G26" s="22">
        <f t="shared" si="2"/>
        <v>0</v>
      </c>
      <c r="H26" s="94"/>
    </row>
    <row r="27" spans="1:8" ht="25.5" customHeight="1">
      <c r="A27" s="91" t="s">
        <v>34</v>
      </c>
      <c r="B27" s="92">
        <v>39690</v>
      </c>
      <c r="C27" s="58">
        <v>45000</v>
      </c>
      <c r="D27" s="13">
        <f t="shared" si="1"/>
        <v>5310</v>
      </c>
      <c r="E27" s="93">
        <f t="shared" si="0"/>
        <v>13.378684807256235</v>
      </c>
      <c r="F27" s="58">
        <v>72300</v>
      </c>
      <c r="G27" s="22">
        <f t="shared" si="2"/>
        <v>27300</v>
      </c>
      <c r="H27" s="94">
        <f t="shared" si="3"/>
        <v>82.16175359032502</v>
      </c>
    </row>
    <row r="28" spans="1:8" ht="15" customHeight="1">
      <c r="A28" s="91" t="s">
        <v>35</v>
      </c>
      <c r="B28" s="92">
        <v>26</v>
      </c>
      <c r="C28" s="58"/>
      <c r="D28" s="13">
        <f t="shared" si="1"/>
        <v>-26</v>
      </c>
      <c r="E28" s="93">
        <f t="shared" si="0"/>
        <v>-100</v>
      </c>
      <c r="F28" s="58">
        <v>200</v>
      </c>
      <c r="G28" s="22">
        <f t="shared" si="2"/>
        <v>200</v>
      </c>
      <c r="H28" s="94"/>
    </row>
    <row r="29" spans="1:8" ht="15" customHeight="1">
      <c r="A29" s="91" t="s">
        <v>36</v>
      </c>
      <c r="B29" s="92"/>
      <c r="C29" s="58"/>
      <c r="D29" s="13">
        <f t="shared" si="1"/>
        <v>0</v>
      </c>
      <c r="E29" s="93">
        <f t="shared" si="0"/>
        <v>0</v>
      </c>
      <c r="F29" s="58"/>
      <c r="G29" s="22">
        <f t="shared" si="2"/>
        <v>0</v>
      </c>
      <c r="H29" s="94"/>
    </row>
    <row r="30" spans="1:8" ht="15" customHeight="1">
      <c r="A30" s="91" t="s">
        <v>37</v>
      </c>
      <c r="B30" s="92">
        <v>20955</v>
      </c>
      <c r="C30" s="58">
        <v>1200</v>
      </c>
      <c r="D30" s="13">
        <f t="shared" si="1"/>
        <v>-19755</v>
      </c>
      <c r="E30" s="93">
        <f t="shared" si="0"/>
        <v>-94.27344309234073</v>
      </c>
      <c r="F30" s="58">
        <v>24800</v>
      </c>
      <c r="G30" s="22">
        <f t="shared" si="2"/>
        <v>23600</v>
      </c>
      <c r="H30" s="94">
        <f t="shared" si="3"/>
        <v>18.348842758291582</v>
      </c>
    </row>
    <row r="31" spans="1:8" ht="15" customHeight="1">
      <c r="A31" s="99" t="s">
        <v>38</v>
      </c>
      <c r="B31" s="97">
        <f>B6+B21</f>
        <v>315321</v>
      </c>
      <c r="C31" s="97">
        <f>C6+C21</f>
        <v>333900</v>
      </c>
      <c r="D31" s="97">
        <f t="shared" si="1"/>
        <v>18579</v>
      </c>
      <c r="E31" s="89">
        <f t="shared" si="0"/>
        <v>5.892090916875184</v>
      </c>
      <c r="F31" s="97">
        <f>F6+F21</f>
        <v>373100</v>
      </c>
      <c r="G31" s="98">
        <f t="shared" si="2"/>
        <v>39200</v>
      </c>
      <c r="H31" s="90">
        <f t="shared" si="3"/>
        <v>18.323866789715865</v>
      </c>
    </row>
    <row r="32" spans="1:8" ht="15" customHeight="1">
      <c r="A32" s="100" t="s">
        <v>39</v>
      </c>
      <c r="B32" s="97">
        <f>SUM(B33:B37)</f>
        <v>143426.5</v>
      </c>
      <c r="C32" s="97">
        <f>SUM(C33:C37)</f>
        <v>147400</v>
      </c>
      <c r="D32" s="97">
        <f t="shared" si="1"/>
        <v>3973.5</v>
      </c>
      <c r="E32" s="89">
        <f t="shared" si="0"/>
        <v>2.7704085367766766</v>
      </c>
      <c r="F32" s="97">
        <f>SUM(F33:F37)</f>
        <v>126900</v>
      </c>
      <c r="G32" s="98">
        <f t="shared" si="2"/>
        <v>-20500</v>
      </c>
      <c r="H32" s="90">
        <f t="shared" si="3"/>
        <v>-11.5226265717981</v>
      </c>
    </row>
    <row r="33" spans="1:8" ht="15" customHeight="1">
      <c r="A33" s="26" t="s">
        <v>40</v>
      </c>
      <c r="B33" s="101">
        <f>B7</f>
        <v>56050</v>
      </c>
      <c r="C33" s="101">
        <f>C7</f>
        <v>80000</v>
      </c>
      <c r="D33" s="13">
        <f t="shared" si="1"/>
        <v>23950</v>
      </c>
      <c r="E33" s="93">
        <f t="shared" si="0"/>
        <v>42.72970561998216</v>
      </c>
      <c r="F33" s="101">
        <f>F7</f>
        <v>68500</v>
      </c>
      <c r="G33" s="22">
        <f t="shared" si="2"/>
        <v>-11500</v>
      </c>
      <c r="H33" s="94">
        <f t="shared" si="3"/>
        <v>22.21231043710972</v>
      </c>
    </row>
    <row r="34" spans="1:8" ht="15" customHeight="1">
      <c r="A34" s="26" t="s">
        <v>41</v>
      </c>
      <c r="B34" s="13">
        <f>B8*1.5</f>
        <v>71637</v>
      </c>
      <c r="C34" s="13">
        <f>C8*1.5</f>
        <v>51000</v>
      </c>
      <c r="D34" s="13">
        <f t="shared" si="1"/>
        <v>-20637</v>
      </c>
      <c r="E34" s="93">
        <f t="shared" si="0"/>
        <v>-28.807739017546798</v>
      </c>
      <c r="F34" s="13">
        <f>F8*1.5</f>
        <v>40500</v>
      </c>
      <c r="G34" s="22">
        <f t="shared" si="2"/>
        <v>-10500</v>
      </c>
      <c r="H34" s="94">
        <f t="shared" si="3"/>
        <v>-43.464969219816574</v>
      </c>
    </row>
    <row r="35" spans="1:8" ht="15" customHeight="1">
      <c r="A35" s="26" t="s">
        <v>42</v>
      </c>
      <c r="B35" s="13">
        <f>B9*1.5</f>
        <v>6805.5</v>
      </c>
      <c r="C35" s="13">
        <f>C9*1.5</f>
        <v>6750</v>
      </c>
      <c r="D35" s="13">
        <f t="shared" si="1"/>
        <v>-55.5</v>
      </c>
      <c r="E35" s="93">
        <f t="shared" si="0"/>
        <v>-0.8155168613621335</v>
      </c>
      <c r="F35" s="13">
        <f>F9*1.5</f>
        <v>8250</v>
      </c>
      <c r="G35" s="22">
        <f t="shared" si="2"/>
        <v>1500</v>
      </c>
      <c r="H35" s="94">
        <f t="shared" si="3"/>
        <v>21.2254793916685</v>
      </c>
    </row>
    <row r="36" spans="1:8" ht="15" customHeight="1">
      <c r="A36" s="26" t="s">
        <v>43</v>
      </c>
      <c r="B36" s="11">
        <v>3550</v>
      </c>
      <c r="C36" s="11">
        <v>4000</v>
      </c>
      <c r="D36" s="13">
        <f t="shared" si="1"/>
        <v>450</v>
      </c>
      <c r="E36" s="93">
        <f t="shared" si="0"/>
        <v>12.676056338028168</v>
      </c>
      <c r="F36" s="11">
        <v>4400</v>
      </c>
      <c r="G36" s="22">
        <f t="shared" si="2"/>
        <v>400</v>
      </c>
      <c r="H36" s="94">
        <f t="shared" si="3"/>
        <v>23.943661971830977</v>
      </c>
    </row>
    <row r="37" spans="1:8" s="75" customFormat="1" ht="16.5" customHeight="1">
      <c r="A37" s="102" t="s">
        <v>44</v>
      </c>
      <c r="B37" s="103">
        <v>5384</v>
      </c>
      <c r="C37" s="58">
        <v>5650</v>
      </c>
      <c r="D37" s="58">
        <f t="shared" si="1"/>
        <v>266</v>
      </c>
      <c r="E37" s="104">
        <f>D37/B37*100</f>
        <v>4.9405646359583955</v>
      </c>
      <c r="F37" s="58">
        <v>5250</v>
      </c>
      <c r="G37" s="22">
        <f t="shared" si="2"/>
        <v>-400</v>
      </c>
      <c r="H37" s="94">
        <f t="shared" si="3"/>
        <v>-2.488855869242201</v>
      </c>
    </row>
    <row r="38" spans="1:8" ht="15" customHeight="1">
      <c r="A38" s="99" t="s">
        <v>45</v>
      </c>
      <c r="B38" s="97">
        <f>B32+B31</f>
        <v>458747.5</v>
      </c>
      <c r="C38" s="97">
        <f>C32+C31</f>
        <v>481300</v>
      </c>
      <c r="D38" s="97">
        <f t="shared" si="1"/>
        <v>22552.5</v>
      </c>
      <c r="E38" s="89">
        <f t="shared" si="0"/>
        <v>4.916103085030437</v>
      </c>
      <c r="F38" s="97">
        <f>F32+F31</f>
        <v>500000</v>
      </c>
      <c r="G38" s="98">
        <f t="shared" si="2"/>
        <v>18700</v>
      </c>
      <c r="H38" s="90">
        <f t="shared" si="3"/>
        <v>8.992419577218413</v>
      </c>
    </row>
    <row r="39" spans="1:8" ht="15" customHeight="1">
      <c r="A39" s="105" t="s">
        <v>46</v>
      </c>
      <c r="B39" s="92">
        <v>20988</v>
      </c>
      <c r="C39" s="11">
        <v>20988</v>
      </c>
      <c r="D39" s="13">
        <f t="shared" si="1"/>
        <v>0</v>
      </c>
      <c r="E39" s="93">
        <f t="shared" si="0"/>
        <v>0</v>
      </c>
      <c r="F39" s="11">
        <v>20988</v>
      </c>
      <c r="G39" s="22">
        <f t="shared" si="2"/>
        <v>0</v>
      </c>
      <c r="H39" s="94">
        <f t="shared" si="3"/>
        <v>0</v>
      </c>
    </row>
    <row r="40" spans="1:8" ht="15" customHeight="1">
      <c r="A40" s="105" t="s">
        <v>47</v>
      </c>
      <c r="B40" s="92">
        <v>98498</v>
      </c>
      <c r="C40" s="92">
        <v>108661</v>
      </c>
      <c r="D40" s="13">
        <f t="shared" si="1"/>
        <v>10163</v>
      </c>
      <c r="E40" s="93">
        <f t="shared" si="0"/>
        <v>10.317975999512681</v>
      </c>
      <c r="F40" s="92">
        <v>108661</v>
      </c>
      <c r="G40" s="22">
        <f t="shared" si="2"/>
        <v>0</v>
      </c>
      <c r="H40" s="94">
        <f t="shared" si="3"/>
        <v>10.317975999512669</v>
      </c>
    </row>
    <row r="41" spans="1:8" ht="15" customHeight="1">
      <c r="A41" s="105" t="s">
        <v>48</v>
      </c>
      <c r="B41" s="92">
        <v>85182</v>
      </c>
      <c r="C41" s="92">
        <v>85182</v>
      </c>
      <c r="D41" s="13">
        <f t="shared" si="1"/>
        <v>0</v>
      </c>
      <c r="E41" s="93">
        <f t="shared" si="0"/>
        <v>0</v>
      </c>
      <c r="F41" s="92">
        <v>85182</v>
      </c>
      <c r="G41" s="22">
        <f t="shared" si="2"/>
        <v>0</v>
      </c>
      <c r="H41" s="94">
        <f t="shared" si="3"/>
        <v>0</v>
      </c>
    </row>
    <row r="42" spans="1:8" ht="15" customHeight="1">
      <c r="A42" s="106" t="s">
        <v>49</v>
      </c>
      <c r="B42" s="92"/>
      <c r="C42" s="92"/>
      <c r="D42" s="13"/>
      <c r="E42" s="93"/>
      <c r="F42" s="92">
        <v>27204</v>
      </c>
      <c r="G42" s="22">
        <f t="shared" si="2"/>
        <v>27204</v>
      </c>
      <c r="H42" s="94"/>
    </row>
    <row r="43" spans="1:8" ht="15" customHeight="1">
      <c r="A43" s="106" t="s">
        <v>50</v>
      </c>
      <c r="B43" s="11">
        <v>4022</v>
      </c>
      <c r="C43" s="11">
        <v>4823</v>
      </c>
      <c r="D43" s="13">
        <f t="shared" si="1"/>
        <v>801</v>
      </c>
      <c r="E43" s="93">
        <f t="shared" si="0"/>
        <v>19.91546494281452</v>
      </c>
      <c r="F43" s="11">
        <v>4823</v>
      </c>
      <c r="G43" s="22">
        <f t="shared" si="2"/>
        <v>0</v>
      </c>
      <c r="H43" s="94">
        <f t="shared" si="3"/>
        <v>19.91546494281451</v>
      </c>
    </row>
    <row r="44" spans="1:8" ht="15" customHeight="1">
      <c r="A44" s="106" t="s">
        <v>51</v>
      </c>
      <c r="B44" s="11">
        <v>63319</v>
      </c>
      <c r="C44" s="11">
        <v>63319</v>
      </c>
      <c r="D44" s="13"/>
      <c r="E44" s="93"/>
      <c r="F44" s="11">
        <v>63319</v>
      </c>
      <c r="G44" s="22">
        <f t="shared" si="2"/>
        <v>0</v>
      </c>
      <c r="H44" s="94"/>
    </row>
    <row r="45" spans="1:8" ht="15" customHeight="1">
      <c r="A45" s="107" t="s">
        <v>52</v>
      </c>
      <c r="B45" s="11">
        <v>7000</v>
      </c>
      <c r="C45" s="11">
        <v>7000</v>
      </c>
      <c r="D45" s="13">
        <f t="shared" si="1"/>
        <v>0</v>
      </c>
      <c r="E45" s="93">
        <f t="shared" si="0"/>
        <v>0</v>
      </c>
      <c r="F45" s="11">
        <v>7000</v>
      </c>
      <c r="G45" s="22">
        <f t="shared" si="2"/>
        <v>0</v>
      </c>
      <c r="H45" s="94">
        <f t="shared" si="3"/>
        <v>0</v>
      </c>
    </row>
    <row r="46" spans="1:8" ht="15" customHeight="1">
      <c r="A46" s="107" t="s">
        <v>53</v>
      </c>
      <c r="B46" s="11">
        <v>30153</v>
      </c>
      <c r="C46" s="11">
        <v>9712</v>
      </c>
      <c r="D46" s="13"/>
      <c r="E46" s="93"/>
      <c r="F46" s="11">
        <v>9712</v>
      </c>
      <c r="G46" s="22">
        <f t="shared" si="2"/>
        <v>0</v>
      </c>
      <c r="H46" s="94"/>
    </row>
    <row r="47" spans="1:8" ht="15" customHeight="1">
      <c r="A47" s="107" t="s">
        <v>54</v>
      </c>
      <c r="B47" s="11"/>
      <c r="C47" s="11"/>
      <c r="D47" s="13"/>
      <c r="E47" s="93"/>
      <c r="F47" s="11"/>
      <c r="G47" s="22"/>
      <c r="H47" s="94"/>
    </row>
    <row r="48" spans="1:8" ht="18" customHeight="1">
      <c r="A48" s="108" t="s">
        <v>55</v>
      </c>
      <c r="B48" s="109">
        <f>B31+SUM(B39:B44)-SUM(B45:B47)</f>
        <v>550177</v>
      </c>
      <c r="C48" s="109">
        <f>C31+SUM(C39:C44)-SUM(C45:C47)</f>
        <v>600161</v>
      </c>
      <c r="D48" s="109">
        <f>D31+SUM(D39:D44)-SUM(D45:D47)</f>
        <v>29543</v>
      </c>
      <c r="E48" s="110">
        <f>IF(B48=0,,D48/B48*100)</f>
        <v>5.369726469845159</v>
      </c>
      <c r="F48" s="109">
        <f>F31+SUM(F39:F44)-SUM(F45:F47)</f>
        <v>666565</v>
      </c>
      <c r="G48" s="109">
        <f>G31+SUM(G39:G44)-SUM(G45:G47)</f>
        <v>66404</v>
      </c>
      <c r="H48" s="111">
        <f>F48/B48*100-100</f>
        <v>21.154646595550147</v>
      </c>
    </row>
    <row r="49" spans="6:8" ht="18" customHeight="1">
      <c r="F49" s="112"/>
      <c r="G49" s="112"/>
      <c r="H49" s="112"/>
    </row>
    <row r="50" spans="2:8" ht="18" customHeight="1">
      <c r="B50" s="29"/>
      <c r="F50" s="113"/>
      <c r="G50" s="112"/>
      <c r="H50" s="112"/>
    </row>
    <row r="51" spans="6:8" ht="18" customHeight="1">
      <c r="F51" s="112"/>
      <c r="G51" s="112"/>
      <c r="H51" s="112"/>
    </row>
    <row r="52" spans="6:8" ht="18" customHeight="1">
      <c r="F52" s="112"/>
      <c r="G52" s="112"/>
      <c r="H52" s="112"/>
    </row>
    <row r="53" spans="6:8" ht="18" customHeight="1">
      <c r="F53" s="112"/>
      <c r="G53" s="112"/>
      <c r="H53" s="112"/>
    </row>
    <row r="54" spans="6:8" ht="18" customHeight="1">
      <c r="F54" s="112"/>
      <c r="G54" s="112"/>
      <c r="H54" s="112"/>
    </row>
    <row r="55" spans="6:8" ht="18" customHeight="1">
      <c r="F55" s="112"/>
      <c r="G55" s="112"/>
      <c r="H55" s="112"/>
    </row>
    <row r="56" spans="6:8" ht="18" customHeight="1">
      <c r="F56" s="112"/>
      <c r="G56" s="112"/>
      <c r="H56" s="112"/>
    </row>
    <row r="57" spans="6:8" ht="18" customHeight="1">
      <c r="F57" s="112"/>
      <c r="G57" s="112"/>
      <c r="H57" s="112"/>
    </row>
    <row r="58" spans="6:8" ht="18" customHeight="1">
      <c r="F58" s="112"/>
      <c r="G58" s="112"/>
      <c r="H58" s="112"/>
    </row>
    <row r="59" spans="6:8" ht="18" customHeight="1">
      <c r="F59" s="112"/>
      <c r="G59" s="112"/>
      <c r="H59" s="112"/>
    </row>
    <row r="60" spans="6:8" ht="18" customHeight="1">
      <c r="F60" s="112"/>
      <c r="G60" s="112"/>
      <c r="H60" s="112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</sheetData>
  <sheetProtection/>
  <mergeCells count="6">
    <mergeCell ref="A2:H2"/>
    <mergeCell ref="D3:H3"/>
    <mergeCell ref="C4:E4"/>
    <mergeCell ref="F4:H4"/>
    <mergeCell ref="A4:A5"/>
    <mergeCell ref="B4:B5"/>
  </mergeCells>
  <printOptions/>
  <pageMargins left="0.76" right="0.41" top="0.51" bottom="0.64" header="0.29" footer="0.37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Zeros="0" workbookViewId="0" topLeftCell="A1">
      <selection activeCell="C26" sqref="C26"/>
    </sheetView>
  </sheetViews>
  <sheetFormatPr defaultColWidth="9.00390625" defaultRowHeight="14.25"/>
  <cols>
    <col min="1" max="1" width="31.75390625" style="44" customWidth="1"/>
    <col min="2" max="4" width="15.50390625" style="44" customWidth="1"/>
    <col min="5" max="16384" width="9.00390625" style="44" customWidth="1"/>
  </cols>
  <sheetData>
    <row r="1" ht="13.5">
      <c r="A1" s="45" t="s">
        <v>56</v>
      </c>
    </row>
    <row r="2" spans="1:4" ht="31.5" customHeight="1">
      <c r="A2" s="46" t="s">
        <v>57</v>
      </c>
      <c r="B2" s="46"/>
      <c r="C2" s="46"/>
      <c r="D2" s="46"/>
    </row>
    <row r="3" spans="1:4" ht="27" customHeight="1">
      <c r="A3" s="47"/>
      <c r="B3" s="47"/>
      <c r="C3" s="47"/>
      <c r="D3" s="48" t="s">
        <v>2</v>
      </c>
    </row>
    <row r="4" spans="1:4" ht="26.25" customHeight="1">
      <c r="A4" s="49" t="s">
        <v>58</v>
      </c>
      <c r="B4" s="50" t="s">
        <v>59</v>
      </c>
      <c r="C4" s="51" t="s">
        <v>60</v>
      </c>
      <c r="D4" s="52"/>
    </row>
    <row r="5" spans="1:4" ht="36.75" customHeight="1">
      <c r="A5" s="53"/>
      <c r="B5" s="54"/>
      <c r="C5" s="55" t="s">
        <v>61</v>
      </c>
      <c r="D5" s="56" t="s">
        <v>62</v>
      </c>
    </row>
    <row r="6" spans="1:4" ht="26.25" customHeight="1">
      <c r="A6" s="57" t="s">
        <v>63</v>
      </c>
      <c r="B6" s="58">
        <v>333900</v>
      </c>
      <c r="C6" s="58">
        <v>373100</v>
      </c>
      <c r="D6" s="59">
        <f aca="true" t="shared" si="0" ref="D6:D25">C6-B6</f>
        <v>39200</v>
      </c>
    </row>
    <row r="7" spans="1:4" ht="26.25" customHeight="1">
      <c r="A7" s="60" t="s">
        <v>64</v>
      </c>
      <c r="B7" s="58">
        <f>SUM(B8:B19)</f>
        <v>129649</v>
      </c>
      <c r="C7" s="58">
        <f>SUM(C8:C19)</f>
        <v>129649</v>
      </c>
      <c r="D7" s="59">
        <f t="shared" si="0"/>
        <v>0</v>
      </c>
    </row>
    <row r="8" spans="1:4" ht="26.25" customHeight="1">
      <c r="A8" s="61" t="s">
        <v>65</v>
      </c>
      <c r="B8" s="62">
        <v>20988</v>
      </c>
      <c r="C8" s="62">
        <v>20988</v>
      </c>
      <c r="D8" s="59">
        <f t="shared" si="0"/>
        <v>0</v>
      </c>
    </row>
    <row r="9" spans="1:4" ht="26.25" customHeight="1">
      <c r="A9" s="61" t="s">
        <v>66</v>
      </c>
      <c r="B9" s="62">
        <v>3462</v>
      </c>
      <c r="C9" s="62">
        <v>3462</v>
      </c>
      <c r="D9" s="59">
        <f t="shared" si="0"/>
        <v>0</v>
      </c>
    </row>
    <row r="10" spans="1:4" ht="26.25" customHeight="1">
      <c r="A10" s="63" t="s">
        <v>67</v>
      </c>
      <c r="B10" s="62">
        <v>8390</v>
      </c>
      <c r="C10" s="62">
        <v>8390</v>
      </c>
      <c r="D10" s="59">
        <f t="shared" si="0"/>
        <v>0</v>
      </c>
    </row>
    <row r="11" spans="1:4" ht="26.25" customHeight="1">
      <c r="A11" s="63" t="s">
        <v>68</v>
      </c>
      <c r="B11" s="62">
        <v>4595</v>
      </c>
      <c r="C11" s="62">
        <v>4595</v>
      </c>
      <c r="D11" s="59">
        <f t="shared" si="0"/>
        <v>0</v>
      </c>
    </row>
    <row r="12" spans="1:4" ht="26.25" customHeight="1">
      <c r="A12" s="63" t="s">
        <v>69</v>
      </c>
      <c r="B12" s="62">
        <v>16335</v>
      </c>
      <c r="C12" s="62">
        <v>16335</v>
      </c>
      <c r="D12" s="59">
        <f t="shared" si="0"/>
        <v>0</v>
      </c>
    </row>
    <row r="13" spans="1:4" ht="26.25" customHeight="1">
      <c r="A13" s="63" t="s">
        <v>70</v>
      </c>
      <c r="B13" s="64">
        <v>29972</v>
      </c>
      <c r="C13" s="64">
        <v>29972</v>
      </c>
      <c r="D13" s="59">
        <f t="shared" si="0"/>
        <v>0</v>
      </c>
    </row>
    <row r="14" spans="1:4" ht="26.25" customHeight="1">
      <c r="A14" s="63" t="s">
        <v>71</v>
      </c>
      <c r="B14" s="64">
        <v>3719</v>
      </c>
      <c r="C14" s="64">
        <v>3719</v>
      </c>
      <c r="D14" s="59">
        <f t="shared" si="0"/>
        <v>0</v>
      </c>
    </row>
    <row r="15" spans="1:4" ht="26.25" customHeight="1">
      <c r="A15" s="65" t="s">
        <v>72</v>
      </c>
      <c r="B15" s="64">
        <v>12745</v>
      </c>
      <c r="C15" s="64">
        <v>12745</v>
      </c>
      <c r="D15" s="59">
        <f t="shared" si="0"/>
        <v>0</v>
      </c>
    </row>
    <row r="16" spans="1:4" ht="26.25" customHeight="1">
      <c r="A16" s="65" t="s">
        <v>73</v>
      </c>
      <c r="B16" s="64">
        <v>8770</v>
      </c>
      <c r="C16" s="64">
        <v>8770</v>
      </c>
      <c r="D16" s="59">
        <f t="shared" si="0"/>
        <v>0</v>
      </c>
    </row>
    <row r="17" spans="1:4" ht="26.25" customHeight="1">
      <c r="A17" s="65" t="s">
        <v>74</v>
      </c>
      <c r="B17" s="64">
        <v>362</v>
      </c>
      <c r="C17" s="64">
        <v>362</v>
      </c>
      <c r="D17" s="59">
        <f t="shared" si="0"/>
        <v>0</v>
      </c>
    </row>
    <row r="18" spans="1:4" ht="26.25" customHeight="1">
      <c r="A18" s="65" t="s">
        <v>75</v>
      </c>
      <c r="B18" s="64">
        <v>433</v>
      </c>
      <c r="C18" s="64">
        <v>433</v>
      </c>
      <c r="D18" s="59">
        <f t="shared" si="0"/>
        <v>0</v>
      </c>
    </row>
    <row r="19" spans="1:4" ht="38.25" customHeight="1">
      <c r="A19" s="65" t="s">
        <v>76</v>
      </c>
      <c r="B19" s="64">
        <v>19878</v>
      </c>
      <c r="C19" s="64">
        <v>19878</v>
      </c>
      <c r="D19" s="59">
        <f t="shared" si="0"/>
        <v>0</v>
      </c>
    </row>
    <row r="20" spans="1:4" ht="26.25" customHeight="1">
      <c r="A20" s="65" t="s">
        <v>77</v>
      </c>
      <c r="B20" s="64">
        <v>4823</v>
      </c>
      <c r="C20" s="64">
        <v>4823</v>
      </c>
      <c r="D20" s="59">
        <f t="shared" si="0"/>
        <v>0</v>
      </c>
    </row>
    <row r="21" spans="1:4" ht="26.25" customHeight="1">
      <c r="A21" s="65" t="s">
        <v>78</v>
      </c>
      <c r="B21" s="64"/>
      <c r="C21" s="66">
        <v>27204</v>
      </c>
      <c r="D21" s="59">
        <f t="shared" si="0"/>
        <v>27204</v>
      </c>
    </row>
    <row r="22" spans="1:4" ht="26.25" customHeight="1">
      <c r="A22" s="67" t="s">
        <v>48</v>
      </c>
      <c r="B22" s="64">
        <v>85182</v>
      </c>
      <c r="C22" s="64">
        <v>85182</v>
      </c>
      <c r="D22" s="59">
        <f t="shared" si="0"/>
        <v>0</v>
      </c>
    </row>
    <row r="23" spans="1:4" ht="26.25" customHeight="1">
      <c r="A23" s="68" t="s">
        <v>79</v>
      </c>
      <c r="B23" s="64">
        <v>63319</v>
      </c>
      <c r="C23" s="64">
        <v>63319</v>
      </c>
      <c r="D23" s="59">
        <f t="shared" si="0"/>
        <v>0</v>
      </c>
    </row>
    <row r="24" spans="1:4" ht="26.25" customHeight="1">
      <c r="A24" s="65" t="s">
        <v>80</v>
      </c>
      <c r="B24" s="64">
        <v>7000</v>
      </c>
      <c r="C24" s="64">
        <v>7000</v>
      </c>
      <c r="D24" s="59">
        <f t="shared" si="0"/>
        <v>0</v>
      </c>
    </row>
    <row r="25" spans="1:4" ht="26.25" customHeight="1">
      <c r="A25" s="69" t="s">
        <v>53</v>
      </c>
      <c r="B25" s="64">
        <v>9712</v>
      </c>
      <c r="C25" s="64">
        <v>9712</v>
      </c>
      <c r="D25" s="59">
        <f t="shared" si="0"/>
        <v>0</v>
      </c>
    </row>
    <row r="26" spans="1:4" ht="26.25" customHeight="1">
      <c r="A26" s="70" t="s">
        <v>81</v>
      </c>
      <c r="B26" s="71">
        <f>B6+B7+B20+B21+B22+B23-B24-B25</f>
        <v>600161</v>
      </c>
      <c r="C26" s="71">
        <f>C6+C7+C20+C21+C22+C23-C24-C25</f>
        <v>666565</v>
      </c>
      <c r="D26" s="72">
        <f>D6+D7+D20+D21+D22+D23-D24-D25</f>
        <v>66404</v>
      </c>
    </row>
    <row r="27" spans="1:4" ht="12.75">
      <c r="A27" s="73"/>
      <c r="B27" s="74"/>
      <c r="C27" s="74"/>
      <c r="D27" s="74"/>
    </row>
  </sheetData>
  <sheetProtection/>
  <mergeCells count="4">
    <mergeCell ref="A2:D2"/>
    <mergeCell ref="C4:D4"/>
    <mergeCell ref="A4:A5"/>
    <mergeCell ref="B4:B5"/>
  </mergeCells>
  <printOptions/>
  <pageMargins left="0.9" right="0.75" top="1" bottom="1" header="0.5" footer="0.5"/>
  <pageSetup fitToHeight="1" fitToWidth="1" horizontalDpi="600" verticalDpi="6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Zeros="0" zoomScale="115" zoomScaleNormal="115" workbookViewId="0" topLeftCell="A1">
      <pane xSplit="1" ySplit="6" topLeftCell="B7" activePane="bottomRight" state="frozen"/>
      <selection pane="bottomRight" activeCell="I12" sqref="I12"/>
    </sheetView>
  </sheetViews>
  <sheetFormatPr defaultColWidth="9.00390625" defaultRowHeight="14.25"/>
  <cols>
    <col min="1" max="1" width="19.50390625" style="30" customWidth="1"/>
    <col min="2" max="2" width="10.00390625" style="30" customWidth="1"/>
    <col min="3" max="3" width="9.25390625" style="30" customWidth="1"/>
    <col min="4" max="4" width="10.25390625" style="30" customWidth="1"/>
    <col min="5" max="5" width="11.125" style="30" customWidth="1"/>
    <col min="6" max="7" width="9.125" style="30" customWidth="1"/>
    <col min="8" max="8" width="9.875" style="30" customWidth="1"/>
    <col min="9" max="9" width="10.625" style="30" customWidth="1"/>
    <col min="10" max="16384" width="9.00390625" style="30" customWidth="1"/>
  </cols>
  <sheetData>
    <row r="1" ht="13.5">
      <c r="A1" s="3" t="s">
        <v>82</v>
      </c>
    </row>
    <row r="2" spans="1:9" ht="30" customHeight="1">
      <c r="A2" s="4" t="s">
        <v>83</v>
      </c>
      <c r="B2" s="4"/>
      <c r="C2" s="4"/>
      <c r="D2" s="4"/>
      <c r="E2" s="4"/>
      <c r="F2" s="4"/>
      <c r="G2" s="4"/>
      <c r="H2" s="4"/>
      <c r="I2" s="4"/>
    </row>
    <row r="3" spans="1:9" ht="18.75" customHeight="1">
      <c r="A3" s="31"/>
      <c r="H3" s="32" t="s">
        <v>2</v>
      </c>
      <c r="I3" s="32"/>
    </row>
    <row r="4" spans="1:9" ht="34.5" customHeight="1">
      <c r="A4" s="33" t="s">
        <v>84</v>
      </c>
      <c r="B4" s="34" t="s">
        <v>85</v>
      </c>
      <c r="C4" s="34"/>
      <c r="D4" s="34"/>
      <c r="E4" s="34" t="s">
        <v>86</v>
      </c>
      <c r="F4" s="34"/>
      <c r="G4" s="34"/>
      <c r="H4" s="34"/>
      <c r="I4" s="40" t="s">
        <v>87</v>
      </c>
    </row>
    <row r="5" spans="1:9" ht="26.25" customHeight="1">
      <c r="A5" s="33"/>
      <c r="B5" s="34" t="s">
        <v>88</v>
      </c>
      <c r="C5" s="34" t="s">
        <v>89</v>
      </c>
      <c r="D5" s="34" t="s">
        <v>90</v>
      </c>
      <c r="E5" s="34" t="s">
        <v>88</v>
      </c>
      <c r="F5" s="34" t="s">
        <v>89</v>
      </c>
      <c r="G5" s="34" t="s">
        <v>91</v>
      </c>
      <c r="H5" s="34" t="s">
        <v>90</v>
      </c>
      <c r="I5" s="41"/>
    </row>
    <row r="6" spans="1:9" ht="28.5" customHeight="1">
      <c r="A6" s="33"/>
      <c r="B6" s="34"/>
      <c r="C6" s="34"/>
      <c r="D6" s="34"/>
      <c r="E6" s="34"/>
      <c r="F6" s="34"/>
      <c r="G6" s="34"/>
      <c r="H6" s="34"/>
      <c r="I6" s="42"/>
    </row>
    <row r="7" spans="1:9" ht="30" customHeight="1">
      <c r="A7" s="35" t="s">
        <v>92</v>
      </c>
      <c r="B7" s="36">
        <v>56947</v>
      </c>
      <c r="C7" s="36">
        <v>209</v>
      </c>
      <c r="D7" s="36">
        <f>B7+C7</f>
        <v>57156</v>
      </c>
      <c r="E7" s="36">
        <v>58322</v>
      </c>
      <c r="F7" s="36">
        <v>209</v>
      </c>
      <c r="G7" s="36"/>
      <c r="H7" s="36">
        <f aca="true" t="shared" si="0" ref="H7:H14">E7+F7+G7</f>
        <v>58531</v>
      </c>
      <c r="I7" s="37">
        <f>H7-D7</f>
        <v>1375</v>
      </c>
    </row>
    <row r="8" spans="1:9" ht="30" customHeight="1">
      <c r="A8" s="35" t="s">
        <v>93</v>
      </c>
      <c r="B8" s="37">
        <v>289</v>
      </c>
      <c r="C8" s="37"/>
      <c r="D8" s="36">
        <f aca="true" t="shared" si="1" ref="D8:D30">B8+C8</f>
        <v>289</v>
      </c>
      <c r="E8" s="37">
        <v>289</v>
      </c>
      <c r="F8" s="37"/>
      <c r="G8" s="37"/>
      <c r="H8" s="36">
        <f t="shared" si="0"/>
        <v>289</v>
      </c>
      <c r="I8" s="37">
        <f aca="true" t="shared" si="2" ref="I8:I31">H8-D8</f>
        <v>0</v>
      </c>
    </row>
    <row r="9" spans="1:9" ht="30" customHeight="1">
      <c r="A9" s="35" t="s">
        <v>94</v>
      </c>
      <c r="B9" s="37">
        <v>32270</v>
      </c>
      <c r="C9" s="37">
        <v>130</v>
      </c>
      <c r="D9" s="36">
        <f t="shared" si="1"/>
        <v>32400</v>
      </c>
      <c r="E9" s="37">
        <v>32361</v>
      </c>
      <c r="F9" s="37">
        <v>130</v>
      </c>
      <c r="G9" s="37"/>
      <c r="H9" s="36">
        <f t="shared" si="0"/>
        <v>32491</v>
      </c>
      <c r="I9" s="37">
        <f t="shared" si="2"/>
        <v>91</v>
      </c>
    </row>
    <row r="10" spans="1:9" ht="30" customHeight="1">
      <c r="A10" s="35" t="s">
        <v>95</v>
      </c>
      <c r="B10" s="37">
        <v>227005</v>
      </c>
      <c r="C10" s="37">
        <v>8661</v>
      </c>
      <c r="D10" s="36">
        <f t="shared" si="1"/>
        <v>235666</v>
      </c>
      <c r="E10" s="37">
        <v>248679</v>
      </c>
      <c r="F10" s="37">
        <v>8661</v>
      </c>
      <c r="G10" s="37">
        <v>4300</v>
      </c>
      <c r="H10" s="36">
        <f t="shared" si="0"/>
        <v>261640</v>
      </c>
      <c r="I10" s="37">
        <f t="shared" si="2"/>
        <v>25974</v>
      </c>
    </row>
    <row r="11" spans="1:9" ht="30" customHeight="1">
      <c r="A11" s="35" t="s">
        <v>96</v>
      </c>
      <c r="B11" s="37">
        <v>1867</v>
      </c>
      <c r="C11" s="37"/>
      <c r="D11" s="36">
        <f t="shared" si="1"/>
        <v>1867</v>
      </c>
      <c r="E11" s="37">
        <v>2297</v>
      </c>
      <c r="F11" s="37"/>
      <c r="G11" s="37"/>
      <c r="H11" s="36">
        <f t="shared" si="0"/>
        <v>2297</v>
      </c>
      <c r="I11" s="37">
        <f t="shared" si="2"/>
        <v>430</v>
      </c>
    </row>
    <row r="12" spans="1:9" ht="30" customHeight="1">
      <c r="A12" s="35" t="s">
        <v>97</v>
      </c>
      <c r="B12" s="37">
        <v>9422</v>
      </c>
      <c r="C12" s="37">
        <v>1731</v>
      </c>
      <c r="D12" s="36">
        <f t="shared" si="1"/>
        <v>11153</v>
      </c>
      <c r="E12" s="37">
        <v>9849</v>
      </c>
      <c r="F12" s="37">
        <v>1731</v>
      </c>
      <c r="G12" s="37"/>
      <c r="H12" s="36">
        <f t="shared" si="0"/>
        <v>11580</v>
      </c>
      <c r="I12" s="37">
        <f t="shared" si="2"/>
        <v>427</v>
      </c>
    </row>
    <row r="13" spans="1:9" ht="30" customHeight="1">
      <c r="A13" s="35" t="s">
        <v>98</v>
      </c>
      <c r="B13" s="37">
        <v>44216</v>
      </c>
      <c r="C13" s="37">
        <v>36552</v>
      </c>
      <c r="D13" s="36">
        <f t="shared" si="1"/>
        <v>80768</v>
      </c>
      <c r="E13" s="37">
        <v>44311</v>
      </c>
      <c r="F13" s="37">
        <v>36552</v>
      </c>
      <c r="G13" s="37"/>
      <c r="H13" s="36">
        <f t="shared" si="0"/>
        <v>80863</v>
      </c>
      <c r="I13" s="37">
        <f t="shared" si="2"/>
        <v>95</v>
      </c>
    </row>
    <row r="14" spans="1:9" ht="30" customHeight="1">
      <c r="A14" s="35" t="s">
        <v>99</v>
      </c>
      <c r="B14" s="37">
        <v>41767</v>
      </c>
      <c r="C14" s="37">
        <v>9434</v>
      </c>
      <c r="D14" s="36">
        <f t="shared" si="1"/>
        <v>51201</v>
      </c>
      <c r="E14" s="37">
        <v>41901</v>
      </c>
      <c r="F14" s="37">
        <v>9434</v>
      </c>
      <c r="G14" s="37"/>
      <c r="H14" s="36">
        <f t="shared" si="0"/>
        <v>51335</v>
      </c>
      <c r="I14" s="37">
        <f t="shared" si="2"/>
        <v>134</v>
      </c>
    </row>
    <row r="15" spans="1:9" ht="30" customHeight="1">
      <c r="A15" s="35" t="s">
        <v>100</v>
      </c>
      <c r="B15" s="37">
        <v>9847</v>
      </c>
      <c r="C15" s="37">
        <v>5431</v>
      </c>
      <c r="D15" s="36">
        <f t="shared" si="1"/>
        <v>15278</v>
      </c>
      <c r="E15" s="37">
        <v>9847</v>
      </c>
      <c r="F15" s="37">
        <v>5431</v>
      </c>
      <c r="G15" s="37"/>
      <c r="H15" s="36">
        <f aca="true" t="shared" si="3" ref="H15:H29">E15+F15+G15</f>
        <v>15278</v>
      </c>
      <c r="I15" s="37">
        <f t="shared" si="2"/>
        <v>0</v>
      </c>
    </row>
    <row r="16" spans="1:9" ht="30" customHeight="1">
      <c r="A16" s="35" t="s">
        <v>101</v>
      </c>
      <c r="B16" s="37">
        <v>17170</v>
      </c>
      <c r="C16" s="37">
        <v>3316</v>
      </c>
      <c r="D16" s="36">
        <f t="shared" si="1"/>
        <v>20486</v>
      </c>
      <c r="E16" s="37">
        <v>17306</v>
      </c>
      <c r="F16" s="37">
        <v>3316</v>
      </c>
      <c r="G16" s="37">
        <v>10300</v>
      </c>
      <c r="H16" s="36">
        <f t="shared" si="3"/>
        <v>30922</v>
      </c>
      <c r="I16" s="37">
        <f t="shared" si="2"/>
        <v>10436</v>
      </c>
    </row>
    <row r="17" spans="1:9" ht="30" customHeight="1">
      <c r="A17" s="35" t="s">
        <v>102</v>
      </c>
      <c r="B17" s="37">
        <v>30337</v>
      </c>
      <c r="C17" s="37">
        <v>14198</v>
      </c>
      <c r="D17" s="36">
        <f t="shared" si="1"/>
        <v>44535</v>
      </c>
      <c r="E17" s="37">
        <v>38325</v>
      </c>
      <c r="F17" s="37">
        <v>14198</v>
      </c>
      <c r="G17" s="37">
        <v>1104</v>
      </c>
      <c r="H17" s="36">
        <f t="shared" si="3"/>
        <v>53627</v>
      </c>
      <c r="I17" s="37">
        <f t="shared" si="2"/>
        <v>9092</v>
      </c>
    </row>
    <row r="18" spans="1:9" ht="30" customHeight="1">
      <c r="A18" s="35" t="s">
        <v>103</v>
      </c>
      <c r="B18" s="37">
        <v>5462</v>
      </c>
      <c r="C18" s="37"/>
      <c r="D18" s="36">
        <f t="shared" si="1"/>
        <v>5462</v>
      </c>
      <c r="E18" s="37">
        <v>5574</v>
      </c>
      <c r="F18" s="37"/>
      <c r="G18" s="37">
        <v>11500</v>
      </c>
      <c r="H18" s="36">
        <f t="shared" si="3"/>
        <v>17074</v>
      </c>
      <c r="I18" s="37">
        <f t="shared" si="2"/>
        <v>11612</v>
      </c>
    </row>
    <row r="19" spans="1:9" ht="30" customHeight="1">
      <c r="A19" s="35" t="s">
        <v>104</v>
      </c>
      <c r="B19" s="37">
        <v>0</v>
      </c>
      <c r="C19" s="37">
        <v>700</v>
      </c>
      <c r="D19" s="36">
        <f t="shared" si="1"/>
        <v>700</v>
      </c>
      <c r="E19" s="37">
        <v>6605</v>
      </c>
      <c r="F19" s="37">
        <v>700</v>
      </c>
      <c r="G19" s="37"/>
      <c r="H19" s="36">
        <f t="shared" si="3"/>
        <v>7305</v>
      </c>
      <c r="I19" s="37">
        <f t="shared" si="2"/>
        <v>6605</v>
      </c>
    </row>
    <row r="20" spans="1:9" ht="30" customHeight="1">
      <c r="A20" s="35" t="s">
        <v>105</v>
      </c>
      <c r="B20" s="37">
        <v>392</v>
      </c>
      <c r="C20" s="37"/>
      <c r="D20" s="36">
        <f t="shared" si="1"/>
        <v>392</v>
      </c>
      <c r="E20" s="37">
        <v>392</v>
      </c>
      <c r="F20" s="37"/>
      <c r="G20" s="37"/>
      <c r="H20" s="36">
        <f t="shared" si="3"/>
        <v>392</v>
      </c>
      <c r="I20" s="37">
        <f t="shared" si="2"/>
        <v>0</v>
      </c>
    </row>
    <row r="21" spans="1:9" ht="30" customHeight="1">
      <c r="A21" s="35" t="s">
        <v>106</v>
      </c>
      <c r="B21" s="37">
        <v>0</v>
      </c>
      <c r="C21" s="37"/>
      <c r="D21" s="36">
        <f t="shared" si="1"/>
        <v>0</v>
      </c>
      <c r="E21" s="37">
        <v>0</v>
      </c>
      <c r="F21" s="37"/>
      <c r="G21" s="37"/>
      <c r="H21" s="36">
        <f t="shared" si="3"/>
        <v>0</v>
      </c>
      <c r="I21" s="37">
        <f t="shared" si="2"/>
        <v>0</v>
      </c>
    </row>
    <row r="22" spans="1:9" ht="30" customHeight="1">
      <c r="A22" s="35" t="s">
        <v>107</v>
      </c>
      <c r="B22" s="37">
        <v>0</v>
      </c>
      <c r="C22" s="37"/>
      <c r="D22" s="36">
        <f t="shared" si="1"/>
        <v>0</v>
      </c>
      <c r="E22" s="37">
        <v>0</v>
      </c>
      <c r="F22" s="37"/>
      <c r="G22" s="37"/>
      <c r="H22" s="36">
        <f t="shared" si="3"/>
        <v>0</v>
      </c>
      <c r="I22" s="37">
        <f t="shared" si="2"/>
        <v>0</v>
      </c>
    </row>
    <row r="23" spans="1:9" ht="30" customHeight="1">
      <c r="A23" s="35" t="s">
        <v>108</v>
      </c>
      <c r="B23" s="37">
        <v>4139</v>
      </c>
      <c r="C23" s="37"/>
      <c r="D23" s="36">
        <f t="shared" si="1"/>
        <v>4139</v>
      </c>
      <c r="E23" s="37">
        <v>4240</v>
      </c>
      <c r="F23" s="37"/>
      <c r="G23" s="37"/>
      <c r="H23" s="36">
        <f t="shared" si="3"/>
        <v>4240</v>
      </c>
      <c r="I23" s="37">
        <f t="shared" si="2"/>
        <v>101</v>
      </c>
    </row>
    <row r="24" spans="1:9" ht="30" customHeight="1">
      <c r="A24" s="35" t="s">
        <v>109</v>
      </c>
      <c r="B24" s="37">
        <v>0</v>
      </c>
      <c r="C24" s="37">
        <v>4820</v>
      </c>
      <c r="D24" s="36">
        <f t="shared" si="1"/>
        <v>4820</v>
      </c>
      <c r="E24" s="37">
        <v>0</v>
      </c>
      <c r="F24" s="37">
        <v>4820</v>
      </c>
      <c r="G24" s="37"/>
      <c r="H24" s="36">
        <f t="shared" si="3"/>
        <v>4820</v>
      </c>
      <c r="I24" s="37">
        <f t="shared" si="2"/>
        <v>0</v>
      </c>
    </row>
    <row r="25" spans="1:9" ht="30" customHeight="1">
      <c r="A25" s="35" t="s">
        <v>110</v>
      </c>
      <c r="B25" s="37">
        <v>1355</v>
      </c>
      <c r="C25" s="37"/>
      <c r="D25" s="36">
        <f t="shared" si="1"/>
        <v>1355</v>
      </c>
      <c r="E25" s="37">
        <v>1355</v>
      </c>
      <c r="F25" s="37"/>
      <c r="G25" s="37"/>
      <c r="H25" s="36">
        <f t="shared" si="3"/>
        <v>1355</v>
      </c>
      <c r="I25" s="37">
        <f t="shared" si="2"/>
        <v>0</v>
      </c>
    </row>
    <row r="26" spans="1:9" ht="30" customHeight="1">
      <c r="A26" s="35" t="s">
        <v>111</v>
      </c>
      <c r="B26" s="37">
        <v>6375</v>
      </c>
      <c r="C26" s="37"/>
      <c r="D26" s="36">
        <f t="shared" si="1"/>
        <v>6375</v>
      </c>
      <c r="E26" s="37">
        <v>6407</v>
      </c>
      <c r="F26" s="37"/>
      <c r="G26" s="37"/>
      <c r="H26" s="36">
        <f t="shared" si="3"/>
        <v>6407</v>
      </c>
      <c r="I26" s="37">
        <f t="shared" si="2"/>
        <v>32</v>
      </c>
    </row>
    <row r="27" spans="1:9" ht="30" customHeight="1">
      <c r="A27" s="35" t="s">
        <v>112</v>
      </c>
      <c r="B27" s="37">
        <v>6000</v>
      </c>
      <c r="C27" s="37"/>
      <c r="D27" s="36">
        <f t="shared" si="1"/>
        <v>6000</v>
      </c>
      <c r="E27" s="37">
        <v>6000</v>
      </c>
      <c r="F27" s="37"/>
      <c r="G27" s="37"/>
      <c r="H27" s="36">
        <f t="shared" si="3"/>
        <v>6000</v>
      </c>
      <c r="I27" s="37">
        <f t="shared" si="2"/>
        <v>0</v>
      </c>
    </row>
    <row r="28" spans="1:9" ht="30" customHeight="1">
      <c r="A28" s="35" t="s">
        <v>113</v>
      </c>
      <c r="B28" s="37">
        <v>340</v>
      </c>
      <c r="C28" s="37"/>
      <c r="D28" s="36">
        <f t="shared" si="1"/>
        <v>340</v>
      </c>
      <c r="E28" s="37">
        <v>340</v>
      </c>
      <c r="F28" s="37"/>
      <c r="G28" s="37"/>
      <c r="H28" s="36">
        <f t="shared" si="3"/>
        <v>340</v>
      </c>
      <c r="I28" s="37">
        <f t="shared" si="2"/>
        <v>0</v>
      </c>
    </row>
    <row r="29" spans="1:9" ht="30" customHeight="1">
      <c r="A29" s="35" t="s">
        <v>114</v>
      </c>
      <c r="B29" s="37">
        <v>19579</v>
      </c>
      <c r="C29" s="37"/>
      <c r="D29" s="36">
        <f t="shared" si="1"/>
        <v>19579</v>
      </c>
      <c r="E29" s="37">
        <v>19579</v>
      </c>
      <c r="F29" s="37"/>
      <c r="G29" s="37"/>
      <c r="H29" s="36">
        <f t="shared" si="3"/>
        <v>19579</v>
      </c>
      <c r="I29" s="37">
        <f t="shared" si="2"/>
        <v>0</v>
      </c>
    </row>
    <row r="30" spans="1:9" ht="30" customHeight="1">
      <c r="A30" s="35" t="s">
        <v>115</v>
      </c>
      <c r="B30" s="37">
        <v>200</v>
      </c>
      <c r="C30" s="37"/>
      <c r="D30" s="36">
        <f t="shared" si="1"/>
        <v>200</v>
      </c>
      <c r="E30" s="37">
        <v>200</v>
      </c>
      <c r="F30" s="37"/>
      <c r="G30" s="37"/>
      <c r="H30" s="36">
        <f>E30+F30</f>
        <v>200</v>
      </c>
      <c r="I30" s="37">
        <f t="shared" si="2"/>
        <v>0</v>
      </c>
    </row>
    <row r="31" spans="1:9" ht="30" customHeight="1">
      <c r="A31" s="38" t="s">
        <v>116</v>
      </c>
      <c r="B31" s="39">
        <f aca="true" t="shared" si="4" ref="B31:H31">SUM(B7,B8:B30)</f>
        <v>514979</v>
      </c>
      <c r="C31" s="39">
        <f t="shared" si="4"/>
        <v>85182</v>
      </c>
      <c r="D31" s="39">
        <f t="shared" si="4"/>
        <v>600161</v>
      </c>
      <c r="E31" s="39">
        <f t="shared" si="4"/>
        <v>554179</v>
      </c>
      <c r="F31" s="39">
        <f t="shared" si="4"/>
        <v>85182</v>
      </c>
      <c r="G31" s="39">
        <f t="shared" si="4"/>
        <v>27204</v>
      </c>
      <c r="H31" s="39">
        <f t="shared" si="4"/>
        <v>666565</v>
      </c>
      <c r="I31" s="39">
        <f t="shared" si="2"/>
        <v>66404</v>
      </c>
    </row>
    <row r="33" ht="12.75">
      <c r="I33" s="43"/>
    </row>
  </sheetData>
  <sheetProtection/>
  <mergeCells count="13">
    <mergeCell ref="A2:I2"/>
    <mergeCell ref="H3:I3"/>
    <mergeCell ref="B4:D4"/>
    <mergeCell ref="E4:H4"/>
    <mergeCell ref="A4:A6"/>
    <mergeCell ref="B5:B6"/>
    <mergeCell ref="C5:C6"/>
    <mergeCell ref="D5:D6"/>
    <mergeCell ref="E5:E6"/>
    <mergeCell ref="F5:F6"/>
    <mergeCell ref="G5:G6"/>
    <mergeCell ref="H5:H6"/>
    <mergeCell ref="I4:I6"/>
  </mergeCells>
  <printOptions/>
  <pageMargins left="0.95" right="0.59" top="0.73" bottom="0.85" header="0.5" footer="0.5"/>
  <pageSetup fitToHeight="1" fitToWidth="1" horizontalDpi="600" verticalDpi="600" orientation="portrait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">
      <selection activeCell="F28" sqref="F28"/>
    </sheetView>
  </sheetViews>
  <sheetFormatPr defaultColWidth="9.00390625" defaultRowHeight="14.25"/>
  <cols>
    <col min="1" max="1" width="27.00390625" style="2" customWidth="1"/>
    <col min="2" max="2" width="9.50390625" style="2" customWidth="1"/>
    <col min="3" max="3" width="9.125" style="2" customWidth="1"/>
    <col min="4" max="4" width="27.00390625" style="2" customWidth="1"/>
    <col min="5" max="5" width="9.50390625" style="2" customWidth="1"/>
    <col min="6" max="6" width="10.00390625" style="2" customWidth="1"/>
    <col min="7" max="16384" width="9.00390625" style="2" customWidth="1"/>
  </cols>
  <sheetData>
    <row r="1" ht="14.25">
      <c r="A1" s="3" t="s">
        <v>117</v>
      </c>
    </row>
    <row r="2" spans="1:6" ht="25.5" customHeight="1">
      <c r="A2" s="4" t="s">
        <v>118</v>
      </c>
      <c r="B2" s="4"/>
      <c r="C2" s="4"/>
      <c r="D2" s="4"/>
      <c r="E2" s="4"/>
      <c r="F2" s="4"/>
    </row>
    <row r="3" spans="1:5" ht="18" customHeight="1">
      <c r="A3" s="5"/>
      <c r="E3" s="2" t="s">
        <v>2</v>
      </c>
    </row>
    <row r="4" spans="1:6" ht="27.75" customHeight="1">
      <c r="A4" s="6" t="s">
        <v>119</v>
      </c>
      <c r="B4" s="6"/>
      <c r="C4" s="6"/>
      <c r="D4" s="6" t="s">
        <v>120</v>
      </c>
      <c r="E4" s="6"/>
      <c r="F4" s="6"/>
    </row>
    <row r="5" spans="1:6" ht="27.75" customHeight="1">
      <c r="A5" s="6" t="s">
        <v>121</v>
      </c>
      <c r="B5" s="6" t="s">
        <v>7</v>
      </c>
      <c r="C5" s="6" t="s">
        <v>61</v>
      </c>
      <c r="D5" s="6" t="s">
        <v>121</v>
      </c>
      <c r="E5" s="6" t="s">
        <v>7</v>
      </c>
      <c r="F5" s="6" t="s">
        <v>61</v>
      </c>
    </row>
    <row r="6" spans="1:6" s="1" customFormat="1" ht="27.75" customHeight="1">
      <c r="A6" s="7" t="s">
        <v>122</v>
      </c>
      <c r="B6" s="8"/>
      <c r="C6" s="8"/>
      <c r="D6" s="9" t="s">
        <v>123</v>
      </c>
      <c r="E6" s="10">
        <f>SUM(E7,E8,E9,E10,E11)</f>
        <v>111458</v>
      </c>
      <c r="F6" s="10">
        <f>SUM(F7,F8,F9,F10,F11)</f>
        <v>80958</v>
      </c>
    </row>
    <row r="7" spans="1:6" s="1" customFormat="1" ht="27.75" customHeight="1">
      <c r="A7" s="7" t="s">
        <v>124</v>
      </c>
      <c r="B7" s="11">
        <v>10000</v>
      </c>
      <c r="C7" s="11">
        <v>5250</v>
      </c>
      <c r="D7" s="12" t="s">
        <v>125</v>
      </c>
      <c r="E7" s="10">
        <v>91758</v>
      </c>
      <c r="F7" s="10">
        <v>71958</v>
      </c>
    </row>
    <row r="8" spans="1:6" s="1" customFormat="1" ht="27.75" customHeight="1">
      <c r="A8" s="7" t="s">
        <v>126</v>
      </c>
      <c r="B8" s="11">
        <v>100</v>
      </c>
      <c r="C8" s="11">
        <v>150</v>
      </c>
      <c r="D8" s="12" t="s">
        <v>127</v>
      </c>
      <c r="E8" s="10">
        <v>10000</v>
      </c>
      <c r="F8" s="10">
        <v>5250</v>
      </c>
    </row>
    <row r="9" spans="1:6" s="1" customFormat="1" ht="27.75" customHeight="1">
      <c r="A9" s="7" t="s">
        <v>128</v>
      </c>
      <c r="B9" s="11">
        <v>179300</v>
      </c>
      <c r="C9" s="11">
        <v>141000</v>
      </c>
      <c r="D9" s="12" t="s">
        <v>129</v>
      </c>
      <c r="E9" s="10">
        <v>100</v>
      </c>
      <c r="F9" s="10">
        <v>150</v>
      </c>
    </row>
    <row r="10" spans="1:6" s="1" customFormat="1" ht="27.75" customHeight="1">
      <c r="A10" s="7" t="s">
        <v>130</v>
      </c>
      <c r="B10" s="13">
        <v>1000</v>
      </c>
      <c r="C10" s="13">
        <v>1500</v>
      </c>
      <c r="D10" s="12" t="s">
        <v>131</v>
      </c>
      <c r="E10" s="10">
        <v>7500</v>
      </c>
      <c r="F10" s="10">
        <v>1500</v>
      </c>
    </row>
    <row r="11" spans="1:6" s="1" customFormat="1" ht="27.75" customHeight="1">
      <c r="A11" s="14" t="s">
        <v>132</v>
      </c>
      <c r="B11" s="11">
        <v>550</v>
      </c>
      <c r="C11" s="11">
        <v>700</v>
      </c>
      <c r="D11" s="9" t="s">
        <v>133</v>
      </c>
      <c r="E11" s="10">
        <v>2100</v>
      </c>
      <c r="F11" s="10">
        <v>2100</v>
      </c>
    </row>
    <row r="12" spans="1:6" s="1" customFormat="1" ht="27.75" customHeight="1">
      <c r="A12" s="14" t="s">
        <v>134</v>
      </c>
      <c r="B12" s="11">
        <v>450</v>
      </c>
      <c r="C12" s="11">
        <v>800</v>
      </c>
      <c r="D12" s="9" t="s">
        <v>135</v>
      </c>
      <c r="E12" s="10"/>
      <c r="F12" s="15"/>
    </row>
    <row r="13" spans="1:6" s="1" customFormat="1" ht="27.75" customHeight="1">
      <c r="A13" s="7" t="s">
        <v>136</v>
      </c>
      <c r="B13" s="11">
        <v>7500</v>
      </c>
      <c r="C13" s="11">
        <v>1500</v>
      </c>
      <c r="D13" s="12" t="s">
        <v>137</v>
      </c>
      <c r="E13" s="10"/>
      <c r="F13" s="15"/>
    </row>
    <row r="14" spans="1:6" s="1" customFormat="1" ht="27.75" customHeight="1">
      <c r="A14" s="14" t="s">
        <v>138</v>
      </c>
      <c r="B14" s="11">
        <v>2100</v>
      </c>
      <c r="C14" s="11">
        <v>2100</v>
      </c>
      <c r="D14" s="9" t="s">
        <v>139</v>
      </c>
      <c r="E14" s="10">
        <f>E17+E15</f>
        <v>1000</v>
      </c>
      <c r="F14" s="10">
        <f>F17+F15</f>
        <v>63600</v>
      </c>
    </row>
    <row r="15" spans="1:6" s="1" customFormat="1" ht="27.75" customHeight="1">
      <c r="A15" s="14" t="s">
        <v>140</v>
      </c>
      <c r="B15" s="11"/>
      <c r="C15" s="11">
        <v>18500</v>
      </c>
      <c r="D15" s="12" t="s">
        <v>141</v>
      </c>
      <c r="E15" s="10"/>
      <c r="F15" s="10">
        <v>62100</v>
      </c>
    </row>
    <row r="16" spans="1:6" s="1" customFormat="1" ht="27.75" customHeight="1">
      <c r="A16" s="16" t="s">
        <v>142</v>
      </c>
      <c r="B16" s="17"/>
      <c r="C16" s="18">
        <v>62100</v>
      </c>
      <c r="D16" s="9" t="s">
        <v>143</v>
      </c>
      <c r="E16" s="10"/>
      <c r="F16" s="10">
        <v>62100</v>
      </c>
    </row>
    <row r="17" spans="1:6" s="1" customFormat="1" ht="27.75" customHeight="1">
      <c r="A17" s="19"/>
      <c r="B17" s="17"/>
      <c r="C17" s="11"/>
      <c r="D17" s="12" t="s">
        <v>144</v>
      </c>
      <c r="E17" s="10">
        <f>SUM(E18:E19)</f>
        <v>1000</v>
      </c>
      <c r="F17" s="10">
        <v>1500</v>
      </c>
    </row>
    <row r="18" spans="1:6" s="1" customFormat="1" ht="27.75" customHeight="1">
      <c r="A18" s="20"/>
      <c r="B18" s="17"/>
      <c r="C18" s="17"/>
      <c r="D18" s="12" t="s">
        <v>145</v>
      </c>
      <c r="E18" s="10">
        <v>550</v>
      </c>
      <c r="F18" s="10">
        <v>700</v>
      </c>
    </row>
    <row r="19" spans="1:6" s="1" customFormat="1" ht="27.75" customHeight="1">
      <c r="A19" s="16"/>
      <c r="B19" s="17"/>
      <c r="C19" s="17"/>
      <c r="D19" s="12" t="s">
        <v>146</v>
      </c>
      <c r="E19" s="10">
        <v>450</v>
      </c>
      <c r="F19" s="10">
        <v>800</v>
      </c>
    </row>
    <row r="20" spans="1:6" s="1" customFormat="1" ht="27.75" customHeight="1">
      <c r="A20" s="16"/>
      <c r="B20" s="17"/>
      <c r="C20" s="17"/>
      <c r="D20" s="14" t="s">
        <v>147</v>
      </c>
      <c r="E20" s="10">
        <f>E21</f>
        <v>20523</v>
      </c>
      <c r="F20" s="10">
        <f>F21</f>
        <v>20523</v>
      </c>
    </row>
    <row r="21" spans="1:6" s="1" customFormat="1" ht="27.75" customHeight="1">
      <c r="A21" s="21"/>
      <c r="B21" s="17"/>
      <c r="C21" s="17"/>
      <c r="D21" s="14" t="s">
        <v>148</v>
      </c>
      <c r="E21" s="10">
        <v>20523</v>
      </c>
      <c r="F21" s="10">
        <v>20523</v>
      </c>
    </row>
    <row r="22" spans="1:6" s="1" customFormat="1" ht="27.75" customHeight="1">
      <c r="A22" s="21"/>
      <c r="B22" s="17"/>
      <c r="C22" s="17"/>
      <c r="D22" s="14" t="s">
        <v>149</v>
      </c>
      <c r="E22" s="22">
        <f>SUM(E23)</f>
        <v>600</v>
      </c>
      <c r="F22" s="22">
        <f>SUM(F23)</f>
        <v>600</v>
      </c>
    </row>
    <row r="23" spans="1:6" ht="27.75" customHeight="1">
      <c r="A23" s="23"/>
      <c r="B23" s="24"/>
      <c r="C23" s="24"/>
      <c r="D23" s="14" t="s">
        <v>150</v>
      </c>
      <c r="E23" s="10">
        <v>600</v>
      </c>
      <c r="F23" s="10">
        <v>600</v>
      </c>
    </row>
    <row r="24" spans="1:6" ht="27.75" customHeight="1">
      <c r="A24" s="21"/>
      <c r="B24" s="24"/>
      <c r="C24" s="24"/>
      <c r="D24" s="9" t="s">
        <v>151</v>
      </c>
      <c r="E24" s="10">
        <f>SUM(E25:E26)</f>
        <v>63319</v>
      </c>
      <c r="F24" s="10">
        <f>SUM(F25:F26)</f>
        <v>63319</v>
      </c>
    </row>
    <row r="25" spans="1:6" ht="27.75" customHeight="1">
      <c r="A25" s="25"/>
      <c r="B25" s="24"/>
      <c r="C25" s="24"/>
      <c r="D25" s="14" t="s">
        <v>152</v>
      </c>
      <c r="E25" s="10"/>
      <c r="F25" s="10"/>
    </row>
    <row r="26" spans="1:6" ht="27.75" customHeight="1">
      <c r="A26" s="25"/>
      <c r="B26" s="24"/>
      <c r="C26" s="24"/>
      <c r="D26" s="14" t="s">
        <v>153</v>
      </c>
      <c r="E26" s="10">
        <v>63319</v>
      </c>
      <c r="F26" s="10">
        <v>63319</v>
      </c>
    </row>
    <row r="27" spans="1:6" ht="27.75" customHeight="1">
      <c r="A27" s="25"/>
      <c r="B27" s="24"/>
      <c r="C27" s="24"/>
      <c r="D27" s="14" t="s">
        <v>154</v>
      </c>
      <c r="E27" s="10">
        <f>E28</f>
        <v>3100</v>
      </c>
      <c r="F27" s="10">
        <f>F28</f>
        <v>3100</v>
      </c>
    </row>
    <row r="28" spans="1:6" ht="27.75" customHeight="1">
      <c r="A28" s="26"/>
      <c r="B28" s="24"/>
      <c r="C28" s="24"/>
      <c r="D28" s="14" t="s">
        <v>155</v>
      </c>
      <c r="E28" s="10">
        <v>3100</v>
      </c>
      <c r="F28" s="10">
        <v>3100</v>
      </c>
    </row>
    <row r="29" spans="1:6" ht="27.75" customHeight="1">
      <c r="A29" s="27" t="s">
        <v>156</v>
      </c>
      <c r="B29" s="28">
        <f>SUM(B6:B22)-B10</f>
        <v>200000</v>
      </c>
      <c r="C29" s="28">
        <f>SUM(C6:C22)-C10</f>
        <v>232100</v>
      </c>
      <c r="D29" s="27" t="s">
        <v>157</v>
      </c>
      <c r="E29" s="28">
        <f>E6+E12+E14+E20+E22+E24+E27</f>
        <v>200000</v>
      </c>
      <c r="F29" s="28">
        <f>F6+F12+F14+F20+F22+F24+F27</f>
        <v>232100</v>
      </c>
    </row>
    <row r="30" ht="27.75" customHeight="1"/>
    <row r="31" spans="3:6" ht="27.75" customHeight="1">
      <c r="C31" s="29"/>
      <c r="F31" s="29"/>
    </row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19.5" customHeight="1"/>
  </sheetData>
  <sheetProtection/>
  <mergeCells count="3">
    <mergeCell ref="A2:F2"/>
    <mergeCell ref="A4:C4"/>
    <mergeCell ref="D4:F4"/>
  </mergeCells>
  <printOptions/>
  <pageMargins left="0.9599999999999999" right="0.6299212598425197" top="0.9842519685039371" bottom="0.9842519685039371" header="0.5118110236220472" footer="0.5118110236220472"/>
  <pageSetup fitToHeight="2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2020-03-07T15:10:13Z</cp:lastPrinted>
  <dcterms:created xsi:type="dcterms:W3CDTF">1996-12-17T01:32:42Z</dcterms:created>
  <dcterms:modified xsi:type="dcterms:W3CDTF">2023-11-28T08:32:51Z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54F0D4409B2143CBA89B9831234B0874_12</vt:lpwstr>
  </property>
  <property fmtid="{D5CDD505-2E9C-101B-9397-08002B2CF9AE}" pid="4" name="KSOProductBuildV">
    <vt:lpwstr>2052-12.1.0.15120</vt:lpwstr>
  </property>
</Properties>
</file>